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15" windowWidth="11055" windowHeight="6555" activeTab="3"/>
  </bookViews>
  <sheets>
    <sheet name="Novosadska KAN" sheetId="1" r:id="rId1"/>
    <sheet name="Novosadska CS" sheetId="2" r:id="rId2"/>
    <sheet name="EE radovi CS" sheetId="3" r:id="rId3"/>
    <sheet name="Rekapitulacija" sheetId="4" r:id="rId4"/>
  </sheets>
  <definedNames>
    <definedName name="_xlnm.Print_Area" localSheetId="1">'Novosadska CS'!$A$1:$F$100</definedName>
    <definedName name="_xlnm.Print_Area" localSheetId="0">'Novosadska KAN'!$A$1:$F$135</definedName>
    <definedName name="_xlnm.Print_Area" localSheetId="3">'Rekapitulacija'!$B$2:$C$11</definedName>
    <definedName name="_xlnm.Print_Titles" localSheetId="1">'Novosadska CS'!$1:$2</definedName>
    <definedName name="_xlnm.Print_Titles" localSheetId="0">'Novosadska KAN'!$2:$3</definedName>
    <definedName name="_xlnm.Print_Titles" localSheetId="3">'Rekapitulacija'!$2:$3</definedName>
  </definedNames>
  <calcPr fullCalcOnLoad="1"/>
</workbook>
</file>

<file path=xl/sharedStrings.xml><?xml version="1.0" encoding="utf-8"?>
<sst xmlns="http://schemas.openxmlformats.org/spreadsheetml/2006/main" count="812" uniqueCount="408">
  <si>
    <t>Red.</t>
  </si>
  <si>
    <t>OPIS POZICIJE</t>
  </si>
  <si>
    <t>Jed.</t>
  </si>
  <si>
    <t>Količina</t>
  </si>
  <si>
    <t>Iznos</t>
  </si>
  <si>
    <t>br.</t>
  </si>
  <si>
    <t>mere</t>
  </si>
  <si>
    <t>cena</t>
  </si>
  <si>
    <t>I. PRIPREMNI RADOVI</t>
  </si>
  <si>
    <t>1.</t>
  </si>
  <si>
    <t>UKUPNO I:</t>
  </si>
  <si>
    <t>II. ZEMLJANI RADOVI</t>
  </si>
  <si>
    <t>2.</t>
  </si>
  <si>
    <t>3.</t>
  </si>
  <si>
    <t>4.</t>
  </si>
  <si>
    <t>5.</t>
  </si>
  <si>
    <t>6.</t>
  </si>
  <si>
    <t>7.</t>
  </si>
  <si>
    <t>Nabavka, transport, nasipanje i sabijanje šljunka prirodne granulacije ispod ploča šahtova u sloju od 10 cm.</t>
  </si>
  <si>
    <t>UKUPNO II :</t>
  </si>
  <si>
    <t>III. TESARSKI RADOVI</t>
  </si>
  <si>
    <t>UKUPNO III :</t>
  </si>
  <si>
    <t>IV. BETONSKI RADOVI</t>
  </si>
  <si>
    <t>Obračun po komadu.</t>
  </si>
  <si>
    <t>kom.</t>
  </si>
  <si>
    <t>Obračun po komadu ugrađenog prstena.</t>
  </si>
  <si>
    <t>UKUPNO IV :</t>
  </si>
  <si>
    <t>V. MONTERSKI  RADOVI</t>
  </si>
  <si>
    <t>m'</t>
  </si>
  <si>
    <t>Obračun po komadu ugrađenog poklopca.</t>
  </si>
  <si>
    <t>Obračun po komadu ugrađene penjalice.</t>
  </si>
  <si>
    <t>UKUPNO V :</t>
  </si>
  <si>
    <t>Obračun po m' .</t>
  </si>
  <si>
    <t xml:space="preserve">Nabavka, transport i ugradnja armirano-betonskih završnih prstenova za šahtove Ø1000/670/600 u svemu prema detaljima datim na crtežu i važećim propisima za ovu vrstu posla. Betonske površine moraju biti glatke i pravilne. Po vertikalnoj strani silaza postavitit gvozdeno-livene penjalice ispuštene van zida 15 cm i ubetonirane u celu debljinu zida na svakih 30 cm. </t>
  </si>
  <si>
    <t>8.</t>
  </si>
  <si>
    <t>Obračun paušalan.</t>
  </si>
  <si>
    <t>paušal</t>
  </si>
  <si>
    <t>Snižavanje nivoa podzemne vode, ukoliko se ona pojavi za vreme iskopa, montaže cevi, izrade šahtova i zatrpavanje rovova. Snižavanje vode izvršiti muljnom pumpom crpljenjem iz otvorene jame ili iglofilterima ukoliko postoji potreba odnosno odredi nadzorni organ. Za vreme izvođenja navedenih radova, dno rova mora biti suvo. Jediničnom cenom je obuhvaćena oprema, rad, energija i rešavanje odvođenja zahvaćenih voda, u svemu prema odgovarajućim tehničkim uslovima. Zastoji u radu, produžetak rada i ponovna sniženja nivoa podzemnih voda, izazvana nesavesnošću Izvođača neće se obračunavati. Obračun po m'.</t>
  </si>
  <si>
    <t>Kategorizaciju materijala izvršiti prema uputstvima iz prosečnih normi za zemljane radove u građevinarstvu. Jediničnom cenom je obuhvaćeno šlicovanje poprečnih profila, prema zahtevima Nadzornog organa.</t>
  </si>
  <si>
    <t>Jedinična cena</t>
  </si>
  <si>
    <t>UKUPNO VI :</t>
  </si>
  <si>
    <t xml:space="preserve">Ručni iskop zemlje III i IV kategorije u kanalskom rovu na mestima proširenja rova za reviziona okna i kaskade, kao i na mestima ukrštanja cevovoda sa drugim podzemnim instalacijama sa pravilnim sasecanjem bočnih strana i dna jame i odbacivanjem zemlje na 1 m od ivice rova. </t>
  </si>
  <si>
    <t>Nabavka, transport i montaža gvozdeno-livenih penjalica prema EN 13101. Penjalice postaviti u dva reda naizmenično sa međusobnim razmakom 30 cm po visini. Po završenom ugrađivanju, penjalice očistiti i premazati antikorozivnom bojom.</t>
  </si>
  <si>
    <t>9.</t>
  </si>
  <si>
    <t>kom</t>
  </si>
  <si>
    <t>Merenje i obračun je po m' kanalizacije.</t>
  </si>
  <si>
    <t>Utvrđivanje tačnog položaja podzemnih instalacija. Pozicijom su obuhvaćeni troškovi na obezbeđenju ažurnog katastra podzemnih instalacija od strane RGZ-a  i dostavljanju istog nadzornom organu pre otpočinjanja radova, svi troškovi na pribavljanju podataka o položaju postojećih instalacija od JKP-a i drugih preduzeća, ispitivanje lokacije pomoću odgovarajućih detektora, "šlicovanje" poprečnih profila na trasi kanalizacije ručnim iskopom rova dubine 1,0-2,5 m  i saradnja sa nadležnim komunalnim i drugim preduzećima u cilju blagovremeno preduzimanja mera zaštite.</t>
  </si>
  <si>
    <t>dubina 0-2 m</t>
  </si>
  <si>
    <t>dubina 2-4 m</t>
  </si>
  <si>
    <t>dubina 4-6 m</t>
  </si>
  <si>
    <t>Iskop rovova u zemljištu III i IV kategorije, za potrebe postavljanja cevovoda i šahtova, sa odbacivanjem iskopanog materijala na min 1,0 m od ivice rova. Iskop rovova izvršiti prema projektovanim kotama, nagibima i dimenzijama, u skladu sa odgovarajućim tehničkim uslovima. Ako se pri iskopu naiđe na druge instalacije i objekte izvođač je dužan da izvrši njihovo obezbeđenje, a na tom delu je obavezan ručni iskop. Pozicija obuhvata raščišćavanje i pripremu terena za vršenje iskopa i montaže cevovoda, zaštitu drugih instalacija, deponovanje zemlje na potrebnom odstojanju, grubo planiranje dna rova, radnu snagu, crpljenje podzemne vode, obezbeđenje rova znacima upozorenja, zaštitnom ogradom radi zaštite nezaposlenih lica na gradilištu, održavanje rova, kao i sve druge troškove koji terete ovu poziciju. Iskop će se vršiti mašinskim putem. Ukoliko u toku iskopa dođe do promene kategorije materijala u kom se vrši iskop, Izvođač i Iskop će se vršiti 90% mašinskim putem, a 10% ručno. Nadzorni organ će izvršiti dodatnu klasifikaciju materijala, radi obračuna po naknadno utvrđenim kategorijama iskopa.</t>
  </si>
  <si>
    <t>Izvođač radova je dužan da svakodnevno proverava stanje podgrade, a naročito pre ulaska radnika u rov i započinjanja bilo koje operacije, ako joj je prethodila duža pauza. Pozicijom je obuhvaćen dovoz i odvoz podgrade i svi radovi sa potrebnom opremom i materijalima na podgrađivanju i razupiranju rova.</t>
  </si>
  <si>
    <t>Obračun po komadu izvedenog priključka.</t>
  </si>
  <si>
    <t>Plaća se po m' snimljene kanalizacione mreže.</t>
  </si>
  <si>
    <t>Plaća se po m' ispranog kolektora.</t>
  </si>
  <si>
    <t>Plaća se po m' ispitanog kolektora.</t>
  </si>
  <si>
    <t>Plaća se po m' snimljenog kolektora.</t>
  </si>
  <si>
    <t>Popravka i dovođenje postojećeg kolovoza u prvobitno stanje. Ovom pozicijom je obuhvaćena nabavka, utovar i transport svog potrebnog materijala kao i obrada posteljice kolovoza do zahtevane zbijenosti, izrada tucaničkog zastora i bankine debljine približno d=10 cm od drobljenog kamena 0-31 mm sa nabijanjem, kao i izrada asvaltnog zastora BNS22 sa d=8 cm, sa prethodnim prskanjem bitumenske emulzije. Posle zatrpavanja rova i nabijanja uraditi posteljicu i kolovozni zastor prema prvobitnom stanju.</t>
  </si>
  <si>
    <t>Obračun po komadu izvedene kinete.</t>
  </si>
  <si>
    <t xml:space="preserve">Zatrpavanje rova završnim slojem rizle. </t>
  </si>
  <si>
    <t>Obezbeđenje saobraćajnica, na delovima na kojima se izvode projektovani radovi, u skladu sa važećim zakonima, propisima, pribavljenim elaboratima, saglasnostima i sl. Izvršiti potrebne devijacije motornog i pešačkog saobraćaja. Postaviti i održavati svu neophodnu horizontalnu, vertikalnu i svetlosnu signalizaciju u toku čitavog trajanja radova, u svemu prema Elaboratu regulacije saobraćaja. Izrada Elaborata o regulaciji saobraćaja je obaveza Izvođača. Obračun izvršiti prema stvarno izvedenim radovima uz saglasnost Nadzornog organa.</t>
  </si>
  <si>
    <t>Utovar i odvoz viška zemlje od iskopa na gradsku deponiju, sa grubim planiranjem na deponiji.</t>
  </si>
  <si>
    <t>Razupiranje bočnih strana rova, drvenom i metalnom podgradom zatvorenog tipa, u skladu sa važećim zakonima i propisima o bezbednosti i zdravlju na radu i datim tehničkim uslovima. Razupiranje rova izvršiti obostrano po čitavoj dužini i dubini rova, gde dubina iskopa prelazi 1,00 metar kako bi se mogao nesmetano i bezbedno obaviti rad na iskopu, montaži i ispitivanju cevovoda. Postavljena oplata mora biti za 30cm viša od kote terena, a podgrađivanje vršiti paralelno sa napredovanjem iskopa, bez prodora okolnog materijala u rov, uz obezbeđenje 100% sigurnosti u toku rada u rovu. Na mestima sprovodjenja iskopa pored okolnih objekata, obezbediti temelje objekata od klizanja, kako ne bi došlo do njihovog oštećenja ili deformacije. Na mestima ukrštanja sa postojećim podzemnim instalacijama, iste obezbediti od deformacije i oštećenja. Po završenom polaganju cevi, izvršiti postepeno uklanjanje podgrade, paralelno sa nabijanjem nasutog materijala u rovu, vodeći računa da ne dođe do oštećenja cevi, podzemnih instalacija i okolnih objekata.</t>
  </si>
  <si>
    <t xml:space="preserve">Povezivanje sa postojećom kanalizacionom mrežom. Pozicijom su obuhvaćena sva neophodna štemovanja postojećeg revizionog okna, uvlačenje kanalizacione cevi i obrada spoja u cilju obezbeđivanja vodonepropusnosti istog sa nabakom i dovozom potrebnog materijala.
</t>
  </si>
  <si>
    <t>Ispiranje kolektora nakon završetka radova. Pozicijom su obuhvaćeni svi troškovi na ispiranju kanala sa odstranjivnjem svih grubih predmeta i prljavštine.</t>
  </si>
  <si>
    <r>
      <t>Obračun se vrši po m</t>
    </r>
    <r>
      <rPr>
        <vertAlign val="superscript"/>
        <sz val="10"/>
        <rFont val="Arial"/>
        <family val="2"/>
      </rPr>
      <t>2</t>
    </r>
    <r>
      <rPr>
        <sz val="10"/>
        <rFont val="Arial"/>
        <family val="2"/>
      </rPr>
      <t xml:space="preserve"> srušene kolovozne površine.</t>
    </r>
  </si>
  <si>
    <r>
      <t>m</t>
    </r>
    <r>
      <rPr>
        <vertAlign val="superscript"/>
        <sz val="10"/>
        <rFont val="Arial"/>
        <family val="2"/>
      </rPr>
      <t>2</t>
    </r>
  </si>
  <si>
    <r>
      <t>Obračun po m</t>
    </r>
    <r>
      <rPr>
        <vertAlign val="superscript"/>
        <sz val="10"/>
        <rFont val="Arial"/>
        <family val="2"/>
      </rPr>
      <t>3</t>
    </r>
    <r>
      <rPr>
        <sz val="10"/>
        <rFont val="Arial"/>
        <family val="2"/>
      </rPr>
      <t xml:space="preserve"> iskopane zemlje.</t>
    </r>
  </si>
  <si>
    <r>
      <t>m</t>
    </r>
    <r>
      <rPr>
        <vertAlign val="superscript"/>
        <sz val="10"/>
        <rFont val="Arial"/>
        <family val="2"/>
      </rPr>
      <t>3</t>
    </r>
  </si>
  <si>
    <r>
      <t>Ručno planiranje dna rova u zemljištu IV kategorije sa tačnošću +- 2 cm, prema projektovanim kotama, sa prosečnim iskopom od 0.05 m</t>
    </r>
    <r>
      <rPr>
        <vertAlign val="superscript"/>
        <sz val="10"/>
        <rFont val="Arial"/>
        <family val="2"/>
      </rPr>
      <t>3</t>
    </r>
    <r>
      <rPr>
        <sz val="10"/>
        <rFont val="Arial"/>
        <family val="2"/>
      </rPr>
      <t>/m</t>
    </r>
    <r>
      <rPr>
        <vertAlign val="superscript"/>
        <sz val="10"/>
        <rFont val="Arial"/>
        <family val="2"/>
      </rPr>
      <t>2</t>
    </r>
    <r>
      <rPr>
        <sz val="10"/>
        <rFont val="Arial"/>
        <family val="2"/>
      </rPr>
      <t xml:space="preserve"> i izbacivanjem iskopane zemlje van rova.</t>
    </r>
  </si>
  <si>
    <r>
      <t>Obračun se vrši po m</t>
    </r>
    <r>
      <rPr>
        <vertAlign val="superscript"/>
        <sz val="10"/>
        <rFont val="Arial"/>
        <family val="2"/>
      </rPr>
      <t>2</t>
    </r>
    <r>
      <rPr>
        <sz val="10"/>
        <rFont val="Arial"/>
        <family val="2"/>
      </rPr>
      <t xml:space="preserve">  isplanirane površine.</t>
    </r>
  </si>
  <si>
    <r>
      <t>Obračun po m</t>
    </r>
    <r>
      <rPr>
        <vertAlign val="superscript"/>
        <sz val="10"/>
        <rFont val="Arial"/>
        <family val="2"/>
      </rPr>
      <t xml:space="preserve">3 </t>
    </r>
    <r>
      <rPr>
        <sz val="10"/>
        <rFont val="Arial"/>
        <family val="2"/>
      </rPr>
      <t>ubačenog i razastrtog šljunka.</t>
    </r>
  </si>
  <si>
    <r>
      <t>Obračun po m</t>
    </r>
    <r>
      <rPr>
        <vertAlign val="superscript"/>
        <sz val="10"/>
        <rFont val="Arial"/>
        <family val="2"/>
      </rPr>
      <t xml:space="preserve">3 </t>
    </r>
    <r>
      <rPr>
        <sz val="10"/>
        <rFont val="Arial"/>
        <family val="2"/>
      </rPr>
      <t>ubačene i razastrte rizle.</t>
    </r>
  </si>
  <si>
    <r>
      <t>Obračun po m</t>
    </r>
    <r>
      <rPr>
        <vertAlign val="superscript"/>
        <sz val="10"/>
        <rFont val="Arial"/>
        <family val="2"/>
      </rPr>
      <t xml:space="preserve">3 </t>
    </r>
    <r>
      <rPr>
        <sz val="10"/>
        <rFont val="Arial"/>
        <family val="2"/>
      </rPr>
      <t>odvežene zemlje.</t>
    </r>
  </si>
  <si>
    <r>
      <t>Obračun po m</t>
    </r>
    <r>
      <rPr>
        <vertAlign val="superscript"/>
        <sz val="10"/>
        <rFont val="Arial"/>
        <family val="2"/>
      </rPr>
      <t xml:space="preserve">3 </t>
    </r>
    <r>
      <rPr>
        <sz val="10"/>
        <rFont val="Arial"/>
        <family val="2"/>
      </rPr>
      <t>šljunka.</t>
    </r>
  </si>
  <si>
    <r>
      <t>Obračun po m</t>
    </r>
    <r>
      <rPr>
        <vertAlign val="superscript"/>
        <sz val="10"/>
        <rFont val="Arial"/>
        <family val="2"/>
      </rPr>
      <t>2</t>
    </r>
    <r>
      <rPr>
        <sz val="10"/>
        <rFont val="Arial"/>
        <family val="2"/>
      </rPr>
      <t xml:space="preserve"> obostrano razuprte površine.</t>
    </r>
  </si>
  <si>
    <t>Nabavka, transport i montaža liveno-gvozdenih poklopaca za šahtove Ø 600, zajedno sa ramom za ugradnju, D 400 EN124. Ram poklopca se postavlja na oplatu šahta pri njegovom izvođenju i betonira se zajedno sa pločom. Poklopac ugraditi u ravni terena.</t>
  </si>
  <si>
    <r>
      <t>Plaća se po m</t>
    </r>
    <r>
      <rPr>
        <vertAlign val="superscript"/>
        <sz val="10"/>
        <rFont val="Arial"/>
        <family val="2"/>
      </rPr>
      <t>2</t>
    </r>
    <r>
      <rPr>
        <sz val="10"/>
        <rFont val="Arial"/>
        <family val="2"/>
      </rPr>
      <t xml:space="preserve"> izvedenog asfaltnog sloja.</t>
    </r>
  </si>
  <si>
    <t>Obeležavanje trase projektovanih kolektora prema podacima iz projekta i odgovarajućim tehničkim uslovima. Jediničnom cenom je obuhvaćen sav potreban materijal, oprema i radovi na obeležavanju projektovanih trasa kolektora, formiranju mreže privremenih horizontalnih i vertikalnih repera i njihovom osiguranju u toku čitavog izvođenja radova. Nakon obeležavanja trasa sačiniti zapisnik (sa crtežima, merama, fotografijama..) o postojećem stanju kolovoza, parkinga, kolskih ulaza, trotoara, zelenih površina, okolnih objekata i svih ostalih vidljivih objekata koji se nalaze u zoni izgradnje.</t>
  </si>
  <si>
    <t>Presecanje i rušenje postojećih kolovoza, parkinga, kućnih prilaza i trotoara, na delovima projektovanih trasa kanalizacije koji se nalaze ispod navedenih površina, sve u skladu sa odgovarajućim tehničkim uslovima. Presecanje izvršiti pravilnim sečenjem duž ivica budućeg rova, a rušenje za 40 cm šire od širine rova. U kolovoznim konstrukcijama u kojima postoje ivičnjaci, ivičnjake pažljivo porušiti i deponovati na mesto koje odredi Nadzorni organ. Materijal nastao rušenjem kolovoza, parkinga, kućnih prilaza i trotoara odvozi se na gradsku deponiju. Donje noseće slojeve deponovati po strani i iskoristiti prilikom vraćanja presečenih i razrušenih površina u prvobitno stanje.</t>
  </si>
  <si>
    <t xml:space="preserve">Nabavka, transport i ubacivanje peska krupnoće do 3 mm u rov u sloju debljine DN+20 cm, i to za posteljicu 10 cm i iznad cevi 10 cm. Pri ugradnji pesak se zbija u slojevima od 10 cm, do stepena zbijenosti od 95% po Proktoru, u svemu prema odgovarajućim tehničkim uslovima. </t>
  </si>
  <si>
    <r>
      <t>Obračun po m</t>
    </r>
    <r>
      <rPr>
        <vertAlign val="superscript"/>
        <sz val="10"/>
        <rFont val="Arial"/>
        <family val="2"/>
      </rPr>
      <t xml:space="preserve">3 </t>
    </r>
    <r>
      <rPr>
        <sz val="10"/>
        <rFont val="Arial"/>
        <family val="2"/>
      </rPr>
      <t>ubačenog i razastrtog peska.</t>
    </r>
  </si>
  <si>
    <t xml:space="preserve">Zatrpavanje šljunkom rova izvršiti po završenom ubacivanju peska u slojevima od po 20cm. U cenu uračunata nabavka, dopremanje i ugradnja šljunka do -30 cm do najniže kote postojeće kolovozne konstrukcije. Pri ugradnji, šljunak se zbija u slojevima od 10 cm, do stepena zbijenosti od 95% po Proktoru, u svemu prema odgovarajućim tehničkim uslovima. </t>
  </si>
  <si>
    <t xml:space="preserve">Nabavka, transport i ugradnja armirano-betonskih kineta visine 1,0 m za šahtove u svemu prema detaljima datim na crtežu i važećim propisima za ovu vrstu posla. Betonske površine moraju biti glatke i pravilne. Po vertikalnoj strani silaza postaviti gvozdeno-livene penjalice ispuštene van zida 15 cm i ubetonirane u celu debljinu zida na svakih 30 cm. </t>
  </si>
  <si>
    <t>Nabavka, transport i ugradnja betonskog rasteretnog prstena za poklopac u svemu prema detaljima datim na crtežu.</t>
  </si>
  <si>
    <t xml:space="preserve">Nabavka, transport i ugradnja armirano-betonskih prstenova za šahtove Ø 1000/1000 u svemu prema detaljima datim na crtežu i važećim propisima za ovu vrstu posla. Betonske površine moraju biti glatke i pravilne. Po vertikalnoj strani silaza postaviti gvozdeno-livene penjalice ispuštene van zida 15 cm i ubetonirane u celu debljinu zida na svakih 30 cm. </t>
  </si>
  <si>
    <t xml:space="preserve">Nabavka, transport i ugradnja armirano-betonskih prstenova za šahtove Ø 1000/500 u svemu prema detaljima datim na crtežu i važećim propisima za ovu vrstu posla. Betonske površine moraju biti glatke i pravilne. Po vertikalnoj strani silaza postaviti gvozdeno-livene penjalice ispuštene van zida 15 cm i ubetonirane u celu debljinu zida na svakih 30 cm. </t>
  </si>
  <si>
    <t xml:space="preserve">Nabavka, transport i ugradnja armirano-betonskih prstenova za šahtove Ø 1000/250 u svemu prema detaljima datim na crtežu i važećim propisima za ovu vrstu posla. Betonske površine moraju biti glatke i pravilne. Po vertikalnoj strani silaza postaviti gvozdeno-livene penjalice ispuštene van zida 15 cm i ubetonirane u celu debljinu zida na svakih 30 cm. </t>
  </si>
  <si>
    <t xml:space="preserve">Nabavka, transport i montaža PVC SN 8 kanalizacionih cevi DIN 16961, po datoj niveleti iz projekta. Pre ugradnje svaka cev se vizuelno mora pregledati i utvrditi njeno eventualno oštećenje. Manipulisanje sa cevima treba da je u svemu saglasno uslovima koje propisuje proizvođač cevi. Ugrađena cev mora celom svojom dužinom ravnomerno ležati na sloju peska projektovane debljine. Ugradnja cevi se kontroliše tehničkim nivelmanom. Jediničnom cenom je obuhvaćen sav potreban rad, materijal i kontrola ugradnje cevi. Sečenje cevi i otpadni materijal se ne plaćaju posebno. </t>
  </si>
  <si>
    <t>Geotehnički nadzor u toku i posle završenog iskopa. Iskop mora biti detaljno pregledan, iskartiran i odobren od strane geotehničkog nadzora. Stvarno utvrđeno stanje treba uporediti sa projektovanim i sve dopune rešiti operativno sa nadzorom, projektantom i  investitorom.</t>
  </si>
  <si>
    <t>VI. RAZNI RADOVI</t>
  </si>
  <si>
    <t>Izrada pešačkih prelaza preko rova za nesmetano kretanje pešaka za vreme trajanja radova.</t>
  </si>
  <si>
    <t> </t>
  </si>
  <si>
    <t>Obračun se vrši paušalno.</t>
  </si>
  <si>
    <t>Pauš.</t>
  </si>
  <si>
    <t>Nabavka, transport i montaža plastičnih uvodnika za šaht (KGF komad). Merenje i obračun je  po komadu kompletno montiranog uloška.</t>
  </si>
  <si>
    <t>A.</t>
  </si>
  <si>
    <t>B.</t>
  </si>
  <si>
    <t>Formiranje dna kinete revizionog silaza. Pozicijom je obuhvaćena  nabavka, dovoz, spravljanje, ugradnja i nega betona  MB20 sa malterisanjem cementnim malterom u dva sloja i glačanjem drugog sloja do crnog sjaja.</t>
  </si>
  <si>
    <t>UKUPNO</t>
  </si>
  <si>
    <t>Fekalna kanalizacija DN 400</t>
  </si>
  <si>
    <t>Snimanje kolektora kamerom. Za potrebe predaje krajnjem korisniku JKP potrebno je nakon izgradnje cevovoda izvršiti snimanje izvedene kanalizacije kamerom, a jediničnom cenom uračunata svi troškovi na snimanju i obradi snimka.</t>
  </si>
  <si>
    <t>Obračun po m' montirane cevi ID 400</t>
  </si>
  <si>
    <t xml:space="preserve">Ispitivanje kolektora na nepropusnost hidrauličkim pritiskom. Kolektor se ostavlja pod pritiskom sve dok se ne pregledaju svi delovi kolektora (spojevi i cevi). Pozicijom su obuhvaćeni svi troškovi na ispitivanju cevovoda,  kao i revizionih okana na vodonepropusnost, a po završenoj montaži pojedinih deonica cevovoda, uz obavezno prisustvo Nadzornog organa. Ispitivanje izvesti u svemu prema i tehničkim uslovima proizvođača, uslovima JKP i važećim propisima za tu vrstu radova. Sve eventualne nedostatke otkloniti pre zatrpavanja rova.
</t>
  </si>
  <si>
    <t>Snimanje izvedenog stanja. Izvođač je u obavezi da po izvršenom geodetskom snimanju instalacija sa pripadajućim uređajima i postrojenjima, izradom (2 primerka) i predajom elaborata geodetskih radova RGZ-u pribavi od njega potvrdu o izvršenom snimanju vodova i istu dostaviti Investitoru pre obavljanja tehničkog pregleda objekta. Pozicijom su obuhvaćene sve neophodne takse za početak radova i podatke, sav rad na snimanju, izradi i predaji elaborata geodetskih radova, kao troškove overe od strane nadležnog organa (RGZ).</t>
  </si>
  <si>
    <t>REKAPITULACIJA FEKALNA KANALIZACIJA NOVOSADSKA ULICA</t>
  </si>
  <si>
    <t>I.  ZEMLJANI  RADOVI</t>
  </si>
  <si>
    <r>
      <t>Obračun po m</t>
    </r>
    <r>
      <rPr>
        <vertAlign val="superscript"/>
        <sz val="10"/>
        <rFont val="Arial"/>
        <family val="2"/>
      </rPr>
      <t>3</t>
    </r>
    <r>
      <rPr>
        <sz val="10"/>
        <rFont val="Arial"/>
        <family val="2"/>
      </rPr>
      <t>.</t>
    </r>
  </si>
  <si>
    <r>
      <t>Obračun po m</t>
    </r>
    <r>
      <rPr>
        <vertAlign val="superscript"/>
        <sz val="10"/>
        <rFont val="Arial"/>
        <family val="2"/>
      </rPr>
      <t>3</t>
    </r>
    <r>
      <rPr>
        <sz val="10"/>
        <rFont val="Arial"/>
        <family val="2"/>
      </rPr>
      <t xml:space="preserve"> </t>
    </r>
  </si>
  <si>
    <t>Odvoz viška materijala iz iskopa na deponiju koju odredi Nadzorni organ.</t>
  </si>
  <si>
    <t>UKUPNO I :</t>
  </si>
  <si>
    <t>II. BETONSKI RADOVI</t>
  </si>
  <si>
    <r>
      <t>Obračun po m</t>
    </r>
    <r>
      <rPr>
        <vertAlign val="superscript"/>
        <sz val="10"/>
        <rFont val="Arial"/>
        <family val="2"/>
      </rPr>
      <t xml:space="preserve">3 </t>
    </r>
    <r>
      <rPr>
        <sz val="10"/>
        <rFont val="Arial"/>
        <family val="2"/>
      </rPr>
      <t xml:space="preserve"> </t>
    </r>
  </si>
  <si>
    <t>Pumpa za otpadnu vodu slično tipu Xylem brand Flygt NP 3102 MT 3~ Adaptive 463 kapaciteta Q=15,2 l/s i visine dizanja H=7,7 m za potopljenu ugradnju. Karakteristike pumpe: samočišćuće, poluotvoreno više-kanalno radno kolo od nerđajućeg čelika, adaptivno tako da se pomera kako bi propustilo velike čvrste komade nečistoće u otpadnoj vodi. Dimenzija usisa 100 mm, potisa 100 mm. Elektro motor 50 Hz, 400 V, 3,5 kW, 1500 o/min sa detekcijom curenja. Fiksno postolje dimenzija DN100/DN100.</t>
  </si>
  <si>
    <t>Nabavka, transport i ugradnja fazonskih komada od duktila prema EN545 sa posebnim zaptivnim i spojnim materijalom za PN 10 bara, prema detaljima iz projekta.</t>
  </si>
  <si>
    <t>Obračun je po komadu.</t>
  </si>
  <si>
    <t>REKAPITULACIJA CRPNA STANICA</t>
  </si>
  <si>
    <t>I. ZEMLJANI RADOVI</t>
  </si>
  <si>
    <t>UKUPNO CRPNA STANICA</t>
  </si>
  <si>
    <r>
      <t>m</t>
    </r>
    <r>
      <rPr>
        <vertAlign val="superscript"/>
        <sz val="10"/>
        <rFont val="Arial"/>
        <family val="2"/>
      </rPr>
      <t>3</t>
    </r>
  </si>
  <si>
    <t xml:space="preserve">Nabavka, transport i ugradnja poklopac okna svetlog otvora 700x1400 mm, površine izvedene protivklizno od rebrastog lima, sa ojačanjima zavarenim sa donje strane poklopca, sa zglobovima i gasnim oprugama za pomoć pri otvaranju, izveden od toplo cinkovanog čelika 1.0037, klase opterećenja D400 prema SRPS EN 124:2005, sa zaptivkom za mirisonepropusnost i vodonepropusnost pri atmosferskom pritisku, sa vijčanim zaključavanjem i mogučnošću sigurnosnog brzog otvaranja sa unutrašnje strane okna. Spoljne dimenzije okvira 1290x2145 mm, visina okvira 335 mm, masa 438 kg. Ugradnja sve prema uputstvima proizvođača. </t>
  </si>
  <si>
    <t>Izrada dodatnih prstenova unutrašnjeg prečnika 1000 mm armiranim betonom MB 30 za nivelisanje šahta na potrebnu dubinu, u svemu prema detaljima datim na crtežu i važećim propisima za ovu vrstu posla.</t>
  </si>
  <si>
    <r>
      <t>Obračun po m</t>
    </r>
    <r>
      <rPr>
        <vertAlign val="superscript"/>
        <sz val="10"/>
        <rFont val="Arial"/>
        <family val="2"/>
      </rPr>
      <t>3</t>
    </r>
    <r>
      <rPr>
        <sz val="10"/>
        <rFont val="Arial"/>
        <family val="2"/>
      </rPr>
      <t xml:space="preserve"> ugrađenog betona.</t>
    </r>
  </si>
  <si>
    <t>Kineta visine 1,0 m</t>
  </si>
  <si>
    <t>Kineta visine 0,75 m</t>
  </si>
  <si>
    <t>Ogranak sa prirubnicama DN 125/125</t>
  </si>
  <si>
    <r>
      <t>Luk DN 125 90</t>
    </r>
    <r>
      <rPr>
        <vertAlign val="superscript"/>
        <sz val="10"/>
        <rFont val="Arial"/>
        <family val="2"/>
      </rPr>
      <t>o</t>
    </r>
  </si>
  <si>
    <t>Spojnica sa prirubnicama DN 125 l=1000 mm</t>
  </si>
  <si>
    <r>
      <t>Luk DN 125 45</t>
    </r>
    <r>
      <rPr>
        <vertAlign val="superscript"/>
        <sz val="10"/>
        <rFont val="Arial"/>
        <family val="2"/>
      </rPr>
      <t>o</t>
    </r>
  </si>
  <si>
    <t>Redukcija sa prirubnicama DN 125/100</t>
  </si>
  <si>
    <t>Nabavka,transport i montaža  nepovratnih ventila DN 125 od duktila prema EN545 sa kuglom za vertikalnu ugradnju zaptivnim i spojnim materijalom za PN 10 bara.</t>
  </si>
  <si>
    <t>Nabavka materijala, izrada i montaža leđobrana. Materijal za izradu su čelične trake ≠50x5 mm. Leđobran se za zid pričvršćuje preko čeličnih ploča. Međusobne veze elemenata ograde se ostvaruju ugaonim varom. Jediničnom cenom obuhvatiti celokupan materijal, rad i toplocinkovanje gotovog leđobrana.  Obračun po m¹ montiranog leđobrana.</t>
  </si>
  <si>
    <t>Obračun po m' montiranog leđobrana.</t>
  </si>
  <si>
    <t>IV. MONTAŽNI RADOVI</t>
  </si>
  <si>
    <t>III. ARMIRAČKI RADOVI</t>
  </si>
  <si>
    <t>V. RAZNI RADOVI</t>
  </si>
  <si>
    <t>IV. ARMIRAČKI  RADOVI</t>
  </si>
  <si>
    <t xml:space="preserve">Ispitivanje vodonepropusnosti crpne stanice (hidrostatičko ispitivanje). Radna dubina vode je 250 cm. Prvo punjenje (I faza opterećenja) izvršiti do apsolutne kote 75.25 mnm (dubina vode 125 cm). Punjenje crpne stanice izvesti do predviđene kote uz permanentno praćenje sleganja i naginjanja.  Vreme kada će se moći nastaviti sa punjenjem zavisi od procesa konsolidacije temeljnog tla. </t>
  </si>
  <si>
    <t>Široki iskop materijala III kategorije dubine do 2,0 m sa obezbeđenjem stabilnosti kosina (podgrađivanje itd.), sa odbacivanjem na 6 m od zone iskopa. U ovu poziciju uračunati potrebu za obezbeđenje rada u suvom (crpljenje vode).</t>
  </si>
  <si>
    <t>Ručni ravnomerni iskop unutar betonskog sanduka a ispod noža sa ubacivanjem u speciajalne korpe kojima se mašinski iznosi van sa odnošenjem na deponiju na daljinu d 2 km.</t>
  </si>
  <si>
    <t>Zatrpavanje šljunkovito-peskovitim materijalom oko crpne stanice do prirodne kote terena sa nabijanjem u slojevima od max 30 cm. Nasipanje raditi ravnomerno po celom obimu CS.</t>
  </si>
  <si>
    <t>Sniženjavanje nivoa podzemne vode crpljenjem sa depresionim bunarima van CS radi izvođenje zemljanih radova u suvom. U jediničnu cenu su ušli izrada i opremanje potrebnog broja bunara i energija potrebna za rad pumpi.</t>
  </si>
  <si>
    <t>Obračun po satu</t>
  </si>
  <si>
    <t>h</t>
  </si>
  <si>
    <t>Izrada podložnog čepa od nearmiranog betona marke MB 30, debljine oko 60 cm uz pripremu čiste temeljne spojnice. Pripremiti vezu ab noža i čepa prema tehničkim uslovima za tu vrstu radova. Postaviti ankere prema projektu.</t>
  </si>
  <si>
    <t xml:space="preserve">Izrada AB noža crpne stanice na prethodno pripremljenu površinu iskopa na koti 77.50 mnm, marke MB30, V8 u svemu prema detaljima iz projeka.  Jedinična cena obuhvata sav potreban rad i materijal uključujići čelične limove za nož koji moraju biti vezani za beton noža zavarenim limovima (flahovima, d=6 mm) sa rascepkama. Izvođač ovu konstrukciju može da izvede prefabrikacijom. </t>
  </si>
  <si>
    <t xml:space="preserve">Izrada donje ploče CS od betona MB 30, V8 debljine 30 cm. Prethodno odštemati zidove debljine oko 5 cm na mestu spoja sa donjom pločom i ispraviti ankere iz zidova koji služe za vezu sa pločom. </t>
  </si>
  <si>
    <t>Izrada gornje ploče CS od betona MB 30, V8 prema detaljima iz projekta.</t>
  </si>
  <si>
    <t>Izrada međuploče na koti 76.80, debljine 20 cm od betona MB 30.</t>
  </si>
  <si>
    <t>Nabavka, ispravljanje, sečenje, čišćenje, savijanje, postavljanje i vezivanje glatkog i rebrastog betonskog gvožđa.</t>
  </si>
  <si>
    <t>Obračun po kg.</t>
  </si>
  <si>
    <t>B 500 B i MAG 500/560</t>
  </si>
  <si>
    <t>kg</t>
  </si>
  <si>
    <t xml:space="preserve">Izrada AB zidova CS debljine 25 cm po celom obimu i fazama koji omogućuju spuštanje istog koji se određuje na licu mesta u zavisnosti od otpora trenja koje treba savladati. Projekom su predviđene dve faze sa po oko 3.0 m. Beton je marke MB 30, V8. Neophodna je stalna kontrola eventualnog naginjanja i adekvatna reakcija u slučaju pojave istog. </t>
  </si>
  <si>
    <t>A.  FEKALNA KANALIZACIJA NOVOSADSKA ULICA DO RŠ-NOV7</t>
  </si>
  <si>
    <t>Izrada projekta izvedenog objekta- PIO  u analognom obliku u  6 primeraka, kao i u digitalnom formatu (acad, word, excel i u PDF formatu elektronski sertifikovan).
PIO mora obavezno da sadrži: situaciju (podloga na kojoj je rađen IDP ili PGD sa geodetskim snimkom izvedenog cevovoda i objekata (R=1:500-1:1000), podužni profil, geodetski snimak sa svim instalacijama snimlјenim u otkopanom rovu, šema izvedenih čvorova, potvrda o zbijenosti   materijala, zapisnik o hidrauličkom  ispitivanju, kao i svu ostalu  neophodnu atestnu dokumentaciju prema  propisima za ovu vrstu radova. 
Obaveza izvođača je da Projekat izvedenog objekta - PIO  preda Naručiocu radova.</t>
  </si>
  <si>
    <t>Zaptivni spojni elementi: gumene zaptivke, zavrtnji i navrtke. Obračun paušalno</t>
  </si>
  <si>
    <t>Izrada projekta izvedenog objekta- PIO  u analognom obliku u  6 primeraka, kao i u digitalnom formatu (acad, word, excel i u PDF formatu elektronski sertifikovan).
PIO   mora obavezno da sadrži: situaciju (podloga na kojoj je rađen IDP ili PGD sa geodetskim snimkom izvedenog cevovoda i objekata (R=1:500-1:1000), podužni profil, geodetski snimak sa svim instalacijama snimlјenim u otkopanom rovu, spisak demontiranih i montiranih vodomera, šema izvedenih čvorova, potvrda o zbijenosti materijala, zapisnik o hidrauličkom  ispitivanju, kao i svu ostalu  neophodnu atestnu dokumentaciju prema  propisima za ovu vrstu radova. 
Obaveza izvođača je da Projekat izvedenog objekta - PIO  preda Naručiocu radova.</t>
  </si>
  <si>
    <t>A.  NABAVKA MATERIJALA</t>
  </si>
  <si>
    <t>А1.</t>
  </si>
  <si>
    <t>NN NAPAJANJE</t>
  </si>
  <si>
    <t>1</t>
  </si>
  <si>
    <r>
      <t>Isporuka kabela tipa PP00 5x16mm</t>
    </r>
    <r>
      <rPr>
        <vertAlign val="superscript"/>
        <sz val="10"/>
        <rFont val="Arial"/>
        <family val="2"/>
      </rPr>
      <t>2</t>
    </r>
    <r>
      <rPr>
        <sz val="10"/>
        <rFont val="Arial"/>
        <family val="2"/>
      </rPr>
      <t>.</t>
    </r>
  </si>
  <si>
    <t>m</t>
  </si>
  <si>
    <t>2</t>
  </si>
  <si>
    <t>Isporuka pvc kanalizacione cevi f110.</t>
  </si>
  <si>
    <t>3</t>
  </si>
  <si>
    <t>Isporuka kablovskih oznaka za regulisani ili neregulisani teren.</t>
  </si>
  <si>
    <t>4</t>
  </si>
  <si>
    <t>Isporuka pocinkovane trake FeZn 30x4mm.</t>
  </si>
  <si>
    <t>5</t>
  </si>
  <si>
    <t>Isporuka upozoravajuće trake.</t>
  </si>
  <si>
    <t>6</t>
  </si>
  <si>
    <t xml:space="preserve">Isporuka mehaničke zaštite kabela "gal" štitnika. </t>
  </si>
  <si>
    <t>7</t>
  </si>
  <si>
    <t>Trošak oko priključenja elektro ormana mernog mesta (+OMM)  crpne stanice kanalizacije "Industrijska zona" i povezivanja istog na elektro distributivnu mrežu. Plaća se po računu JP "EPS Distribucija", Beograd u ime investitora, a ovom pozicijom se rezervišu sredstva.</t>
  </si>
  <si>
    <t>UKUPNO NN NAPAJANJE</t>
  </si>
  <si>
    <t>А2.</t>
  </si>
  <si>
    <t>GLAVNI RASKLOPNI BLOK +RBCS</t>
  </si>
  <si>
    <t xml:space="preserve">Rasklopni blok (+RBCS)  - je formiran od slobodnostojećeg poliesterskog ormana, kompletno izgrađenog od vruće presovanog, staklom ojačanog poliestera, u stepenu zaštite IP65, boje RAL7032, sa glatkim vratima radne temperature  -50 ÷ 150˚C, UV stabilisan, ugao otvaranja vrata 120˚,  dimenzija 1250x1500x420mm (šxvxd) , tipa NSYPLA 15124. Orman, kao i pripadajuće komponente, su  proizvođača "Schnider Electric - Himel" ili po karakteristikama odgovarajućeg proizvođača. Orman je opremljen unutrašnjim vratima tipa NSYPAPLA 155 + NSYPAPLA 157, bakelitnom izolatorskom montažnom pločom tipa NSYPMB 1512 i krovom tipa NSYTJPLA 124. Orman se montira na bazu (nisko postolje) tipa NSYZNPLA124 i učvršćuje se za tlo ukopavanjem i betoniranjem. Orman opremiti polucilinder bravicom.                                                                                                              </t>
  </si>
  <si>
    <t>kpl.</t>
  </si>
  <si>
    <t xml:space="preserve">Tropolna rastavna sklopka (drišer) opremljena uređajem za gašenje električnog luka, za NV/NH 00 gL/gG  osigurače, nazivne struje osigurača In=32A, za montažu na montažnu ploču, zajedno sa osiguračima, tipa Fupact ISFT100 proizvođača "Schneider Electric" ili odgovarajućeg.      </t>
  </si>
  <si>
    <t xml:space="preserve">Kompakt prekidač, prekidne moći B (25kA) na 380VAC, nominalnog napona do 690V AC, nominalne struje 25A, tropolni. Prekidač poseduje zaštitnu jedinicu Mikrologic 2.0, gornji prednji priključak 3P i donji prednji priključak 3P. Tip prekidača je NSX100B-TMD-25A, proizvođača "Schneider Electric" ili odgovarajućeg.    </t>
  </si>
  <si>
    <t>Zaštitni automatski instalacioni prekidač, 240/415V, 50Hz, prekidna moć Icu≥20kA (IEC/EN 60947-2), jednopolni 1P, dvopolni 2P ili tropolni 3P, sa prekostrujnim okidačima (termički i elektromagnetni), date nazivne struje i karakteristike okidanja: Acti9 iC60L "Schnider Electric" ili odgovarajućeg:</t>
  </si>
  <si>
    <t>4.1</t>
  </si>
  <si>
    <t>In=32A, 3P, karakteristikа C</t>
  </si>
  <si>
    <t>4.2</t>
  </si>
  <si>
    <t>In=25A, 3P, karakteristikа C</t>
  </si>
  <si>
    <t>4.3</t>
  </si>
  <si>
    <t>In=20A, 3P karakteristikа C</t>
  </si>
  <si>
    <t>4.4</t>
  </si>
  <si>
    <t>In=16A, 3P, karakteristikа C</t>
  </si>
  <si>
    <t>4.5</t>
  </si>
  <si>
    <t>In=16A, 3P, karakteristikа B</t>
  </si>
  <si>
    <t>4.6</t>
  </si>
  <si>
    <t>In=16A, 1P, karakteristikа C</t>
  </si>
  <si>
    <t>4.7</t>
  </si>
  <si>
    <t>In=6A, 3P, karakteristikа B</t>
  </si>
  <si>
    <t>4.8</t>
  </si>
  <si>
    <t>In=6A, 24VAC, 2P, karakteristikа B</t>
  </si>
  <si>
    <t>4.9</t>
  </si>
  <si>
    <t>In=10A, 1P, karakteristikа B</t>
  </si>
  <si>
    <t>4.10</t>
  </si>
  <si>
    <t>In=6A, 1P, karakteristikаB</t>
  </si>
  <si>
    <t>Grebenaste ugradne sklopke, nazivnog napona 690V, date nazivne struje i broja šeme, K-serija proizvođača "Schneider Electric" ili odgovarajućeg, montaža na vrata:</t>
  </si>
  <si>
    <t>5.1</t>
  </si>
  <si>
    <t>Tropolna, tropoložajna preklopka - 1,0,2; In=32A, šema spoja 53- izbor mreža - DEA i promena redosleda faza DEA, tipa K30-F003UP proizvođača "Schneider Electric" ili odgovarajućeg.</t>
  </si>
  <si>
    <t>5.2</t>
  </si>
  <si>
    <t>Tropolna, dvopoložajna preklopka - 1,0; In=32A, šema spoja 10 - EMP i opšta potrošnja, tipa K30-C003AP proizvođača "Schneider Electric" ili odgovarajućeg.</t>
  </si>
  <si>
    <t>5.4</t>
  </si>
  <si>
    <t>Dvopolna, tropoložajna preklopka - 1,0,2; In=20A, šema spoja 52- spoljno osvetljenje, tipa K2D002ULH proizvođača "Schneider Electric" ili odgovarajućeg.</t>
  </si>
  <si>
    <t>5.5</t>
  </si>
  <si>
    <t>Voltmetarska preklopka; In=12A, šema spoja 66, tipa K1F027MLH proizvođača "Schneider Electric" ili odgovarajućeg.</t>
  </si>
  <si>
    <t>5.6</t>
  </si>
  <si>
    <t>Dvopolna, stepenasta prekolopka - 0,1,2,3,4; In=12A, šema spoja 125 - izbor režima rada za P1 i P2, tipa K1H-014QLH proizvođača "Schneider Electric" ili odgovarajućeg.</t>
  </si>
  <si>
    <t>5.7</t>
  </si>
  <si>
    <t>Jednopolna prekolopka - 0,1; In=20A, šema spoja 90-za 1f priključnicu, tipa K2A-001ALH proizvođača "Schneider Electric" ili odgovarajućeg</t>
  </si>
  <si>
    <t>5.8</t>
  </si>
  <si>
    <t>Dvopolna prekolopka - 0,1; In=10A, šema spoja 91-komandni napon, napajanje PLC-a i baterija, tipa K10-B002ACH proizvođača "Schneider Electric" ili odgovarajućeg</t>
  </si>
  <si>
    <t>Odvodnici prenapona 3P(+N), klase B (2), 40/15kA, nazivnog napona 440V tipa iPRD40 "Schneider Electric" ili odgovarajućeg. Predvideti ugradnju seta odgovarajućih odvodnika za sistem napajanja TNC-S.</t>
  </si>
  <si>
    <t>set</t>
  </si>
  <si>
    <t>Prenaponska zaštita PLC-a:</t>
  </si>
  <si>
    <t>7.1</t>
  </si>
  <si>
    <t>Prenaponska zaštita za napajanje PLC-a,  tipa VF230AC, proizvođača "OBO Bettermann" ili odgovarajućeg.</t>
  </si>
  <si>
    <t>7.2</t>
  </si>
  <si>
    <t>Prenaponska zaštita za analogni ulaz PLC-a,  tipa FLD24VDC, proizvođača "OBO Bettermann" ili odgovarajućeg.</t>
  </si>
  <si>
    <t>8</t>
  </si>
  <si>
    <t>Relej za kontrolu redosleda i prisustva faza, sa mogućim podešavanjem dozvoljenog odstupanja napona i vremenskog zatezanja delovanja, sa 2 izlazna preklopna kontakta 8A, tipa RM22TA33, proizvođača "Schneider Electric" ili odgovarajućeg.</t>
  </si>
  <si>
    <t>Voltmetar sa skalom 0-500V, za ugradnju na vrata ormara, VLT dimenzija 72x72mm proizvođača "Schneider Electric" ili odgovarajućeg.</t>
  </si>
  <si>
    <t>10</t>
  </si>
  <si>
    <t>Tropolni motorni zaštitni prekidač, za upravljački napon 230V, 50Hz, nazivne struje od (6-10)A, sa elektromagnetnom i prekostrujnom zaštitom, GV2-ME14 proizvođača "Schneider Electric" ili odgovarajućeg.</t>
  </si>
  <si>
    <t>11</t>
  </si>
  <si>
    <t>Pomoćni kontaktni blok, prednji, 1NO+1NC, GV AE11, proizvođača "Schneider Electric" ili odgovarajućeg.</t>
  </si>
  <si>
    <t>12</t>
  </si>
  <si>
    <t>Pomoćni kontaktni blok, bočni - signalizacija greške i položaja, 1NO+1NO, tip  GV-AD0110, proizvođača "Schneider Electric" ili odgovarajućeg.</t>
  </si>
  <si>
    <t>Pomoćni kontaktni blok, bočni, signalizacija kratkog spoja, 1C/O, tip  GV AM11, proizvođača "Schneider Electric" ili odgovarajućeg.</t>
  </si>
  <si>
    <t>Tropolni kontaktor 400V, 50Hz, za upravljački napon 230V, 50Hz standardne aplikacije u kategoriji AC3, nazivne struje 9A, sa jednim pomoćnim kontaktom (1NO), LC1K0910P7,proizvođača "Schneider Electric" ili odgovarajućeg. Komplet sa odgovarajućim pomoćnim kontaktnim blokom sa 3NO kontakta.</t>
  </si>
  <si>
    <t>15</t>
  </si>
  <si>
    <t>Prolazni strujni merni transformatori 10/5A, kl. tač. 1; 2.5VA; Fs=5, tip STN 88/20, proizvođača "FMT Zaječar" ili odgovarajućeg.</t>
  </si>
  <si>
    <t>16</t>
  </si>
  <si>
    <t>Analogni konvertor 0-5A/4-20mA za priključak na red sa ampermetrom, a preko strujnog mernog transformatora 5/5A, tipa: RMCA61BD proizvođača "Schneider Electric" ili odgovarajućeg.</t>
  </si>
  <si>
    <t>17</t>
  </si>
  <si>
    <t>Ampermetar sa skalom 0-10A, za priključak preko strujnog transformatora 5/5A, i ugradnju na  vrata, 72x72mm, AMP proizvođača "Schneider Electric" ili odgovarajućeg.</t>
  </si>
  <si>
    <t>18</t>
  </si>
  <si>
    <t>Naponski transformator, 230V/24V, prividne snage 100VA, monofazni tip ABL proizvođača "Schneider Electric" ili odgovarajućeg.</t>
  </si>
  <si>
    <t>Napajanje, ispravljač,ulaz 240VAC, izlaz 24VDC, 3A, tip ABL8REM24030, proizvođača "Schneider Electric" ili odgovarajućeg.</t>
  </si>
  <si>
    <t>Taster ( TOTAL STOP ) pečurkasti, crveni 1NO + 1NC, resetovanje zaokretanjem , 230VAC tip XB7NS8445 proizvođača "Schneider Electric" ili odgovarajućeg.</t>
  </si>
  <si>
    <t>Pomoćni rele, sa postoljem, sa 4NO/NC kontakta 230V/6A, sa namotajem za 24V, 50Hz: rele RXM4AB2B7TQ, postolje RXZE2M114M sa LED signalizacijom položaja proizvođača "Schneider Electric" ili odgovarajućeg.</t>
  </si>
  <si>
    <t>Pomoćni rele, sa postoljem, sa 4NO/NC kontakta 230V/6A, sa namotajem za 24V DC: rele RXM4AB2BDTQ, postolje RXZE2M114M, sa LED signalizacijom položaja proizvođača "Schneider Electric" ili odgovarajućeg.</t>
  </si>
  <si>
    <t>Pomoćni rele, sa postoljem, sa 4NO/NC kontakta 230V/6A, sa namotajem za 230V, 50Hz odgovarajuće tipu: rele RXM4AB2P7TQ, postolje RXZE2M114M sa LED signalizacijm položaja proizvođača "Schneider Electric" ili odgovarajućeg.</t>
  </si>
  <si>
    <t>Multifunkcionalni vremenski rele sa držanjem 1sec - 10h, na DIN šinu, sa 1O/C kontaktom 230V/5A, sa namotajem za 230V, 50Hz, sa LED signalizacijom položaja, tipa RE11RM MU, proizvođača "Schneider Electric" ili odgovarajućeg.</t>
  </si>
  <si>
    <t>Multifunkcionalni vremenski rele sa držanjem 1sec - 10h, sa postoljem, sa 1O/C kontaktom 230V/5A, sa namotajem za 24V=, sa LED signalizacijom položaja, tipa RE11RB MU, uz kašnjenje sa, odnosno, bez spoljnog impulsa, proizvođača "Schneider Electric" ili odgovarajućeg.</t>
  </si>
  <si>
    <t>Taster  F=22 mm  jednopolni, zeleni, tip XB4-BA31+ZBE-102,  proizvođača "Schneider Electric" ili odgovarajućeg.</t>
  </si>
  <si>
    <t>Taster  F=22 mm  jednopolni, crveni, tip XB4-BA42+ZBE-102,  proizvođača "Schneider Electric" ili odgovarajućeg.</t>
  </si>
  <si>
    <t>Taster  F=22 mm jednopolni (dvopolni), crni, tip XB4-BA21(+ZBE-102), proizvođača "Schneider Electric" ili odgovarajućeg.</t>
  </si>
  <si>
    <t>Elektromehanički sedmocifarski brojač časova rada, napona napajanja 230V, 50Hz - za ugradnju na vrata ormara, XBK H7 proizvođača "Schneider Electric" ili odgovarajućeg.</t>
  </si>
  <si>
    <t>Elektromehanički sedmocifarski brojač impulsa, napona napajanja 230V, 50Hz, za ugradnju na vrata ormara tipa Si-62 "Iskra", ili odgovarajućeg proizvođača.</t>
  </si>
  <si>
    <t>Digitalni uklopni časovnik (astronomski) tipa "MS 1 Enel" ili odgovarajući.</t>
  </si>
  <si>
    <t>Signalna sijalica LED, za 230VAC, zelene boje, stepena zaštite IP65, ugradnja na vrata, ø22mm: XB4-BVM3 proizvođača "Schneider Electric" ili odgovarajućeg.</t>
  </si>
  <si>
    <t>Tipski krajnji prekidač za montažu iza vrata za automatsko uključenje svetiljke i signalizaciju provale, 1NO+1NC, 250V, 50Hz tipa XCMD2110L1 proizvođača "Schneider Electric" ili odgovarajućeg.</t>
  </si>
  <si>
    <t>Termostat za kontrolu rada grejača, montaža na DIN šinu, IP30, podesiva temperatura 0 do 60 stepeni, 1NC kontakt, TS140, proizvođača "Schneider Electric" ili odgovarajućeg.</t>
  </si>
  <si>
    <t>Otporni grejač za ormar, 230V, 50Hz, snage 150W tipa RC150 proizvođača "Schneider Electric" ili odgovarajućeg.</t>
  </si>
  <si>
    <t>Fluo-svetiljka snage 23W, za osvetljenje ormara, LAMH proizvođača "HIMEL" ili odgovarajućeg.</t>
  </si>
  <si>
    <t>Programabilni logički kontroler za upravljanje radom crpne stanice - konfiguracija "Omron" ili odgovarajuća, kompatibilna sa sistemom za nadzor i upravljnje u JKP ViK, koja se sastoji od:
1 h Napojna jedinica za radni napon napajanja 24VDC, izlazne snage 25W, tip CJ1W-PD025,
1 h CPU jedinica, tip CJ2M-CPU11,
3 h Kartica sa 16 digitalnih ulaza za radni napon 24VDC, tip CJ1W-ID211,
1 h Kartica sa 16 digitalih izlaza za radni napon 24VDC, tip CJ1W-OD212,
1 h Kartica sa 8 analognih ulaza za struju 0(4) - 20mA ili napon 0-10V, tip CJ1W-AD081-V1,
1 h Kominikaciona kartica opremljena sa RS 232 i RS 485 portovima, tip CJ1W-SCU41-V1,
1 h Grafički touch displej Weintek MT8071iE, dijagonale 7" ili odgovarajuće, napajanje 24VDC, opremljen sa dva serijska porta RS485 i RS232 kao i sa USB portom i priključkom za LAN,
5 x Terminal blok za kartice sa šrafovima za pričvršćivanje kontakata tip: CJ-OD507-18P,                                                                                                                                                                                                                                                                               1 h Kabel za povezivanje PLC-a sa GSM terminalom - RS 232 veza i
1 h Kabel za povezivanje PLC-a sa Touch displejom - RS232 veza.
Sve komplet sa odgovarajućim softverom kompatibilnim i nadograđenim na postojeći softver u JKP "ViK", Novi Sad (cena izrade softvera data u poziciji B2.2).</t>
  </si>
  <si>
    <t>38</t>
  </si>
  <si>
    <t xml:space="preserve">Brzi minijaturni cevasti stakleni osigurači 5x20mm, postolje približnih dimenzija 76h60h8mm sa izvlačivim ležištem osigurača, za montažu na DIN šinu date nominalne struje za napon 24 i 240V, 50Hz i 24V=. Tipska oznaka postolja 281-611 "WAGO".   </t>
  </si>
  <si>
    <t>38.1</t>
  </si>
  <si>
    <t>In=5A, 24V=</t>
  </si>
  <si>
    <t>ком.</t>
  </si>
  <si>
    <t>38.2</t>
  </si>
  <si>
    <t>In=2A, 24V=</t>
  </si>
  <si>
    <t>38.3</t>
  </si>
  <si>
    <t>In=1A, 24V=</t>
  </si>
  <si>
    <t>38.4</t>
  </si>
  <si>
    <t>In=0,5A, 24V=</t>
  </si>
  <si>
    <t>39</t>
  </si>
  <si>
    <t>GPRS/GSM modem za komunikaciju sa centrom, QUAD – BAND 850/900/1800/1900MHz sledećih karakteristika:
napajanje: 9-26 VDC sa "power save" funkcijom, komunikacioni protokol "InVIEW IPP", interfejs servera "OPC", priključci 1xRS232 i 1xRS485 Modbus RTU,  tipa "InVIEW i51" proizvođača "INDAS" d.o.o. ili odgovarajući.
Napomena:
Modem se isporučuje sa   instaliranim aplikativnim softverom koji je kompatibilan sa postojećim SCADA softverom, iznad pomenutog proizvođača, koji se koristi za daljinski nadzor i upravljanje novosadskih crpnih stanica.</t>
  </si>
  <si>
    <t>Višenamenska disk antena za  GPRS/GSM modem u prethodnoj poziciji 900/1800 MHz, Zn=50Ω tip Smarteq Wireless AB ili odgovarajuće - kompatibilno sa postojećim sistemom za daljinski nadzor i upravljanje cs kanalizacije.</t>
  </si>
  <si>
    <t>Relej za nadzor temperature namotaja i prodora vode u kućište motora pumpe, sa dva preklopna kontakta, napajanje 24V AC/DC, tip MiniCas II proizvođača "FLYGT" ili odgovarajućeg. Komplet sa odgovarajućim 11-pinskim podnožjem i elastičnim osiguračem.</t>
  </si>
  <si>
    <t xml:space="preserve">Trofazna priključnica sa poklopcem, 3h240/415V,16A, za montažu na limeni nosač.  </t>
  </si>
  <si>
    <t xml:space="preserve">Jednofazna priključnica, 240V, 16 A, za montažu na limeni nosač. </t>
  </si>
  <si>
    <t xml:space="preserve">Trofazna utičnica - muška UKO-UTO sa neutralnim i zaštitnim kontaktom i poklopcem, 3h240/415V, 63A, za montažu na limeni nosač. </t>
  </si>
  <si>
    <t>Redne stezaljke za montažu na DIN šinu, za presek provodnika 10mm2, sa elementima za razdvajanje, krajnjim držačima i elementima za oznake klem-lajsni.</t>
  </si>
  <si>
    <t>Redne stezaljke za montažu na DIN šinu sa opružnim priključkom, za presek provodnika 4mm2, sa elementima za razdvajanje, krajnjim držačima i elementima za oznake klem-lajsni.</t>
  </si>
  <si>
    <t>47</t>
  </si>
  <si>
    <t>Zaštitni uređaj diferencijalne struje 25/0,5A: 4p, tip iID (AC tip) proizvođača "Schneider Electric" ili odgovarajućeg.</t>
  </si>
  <si>
    <t>Baterijski "back up" 24 ( 2x12)V DC, 2,4Ah, tipa UL-2.4/12, Ultra Cell ili odgovarajuće, sa nosačem- kompatibilno sa postojećim sistemom za daljinski nadzor i upravljanje cs kanalizacije.</t>
  </si>
  <si>
    <t>Uređaj za napajanje i sam UPS za besprekidno napajanje PLC konfiguracije i prateće opreme kao i aku baterije    ( sastoji se od napajanja 230VAC/24VDC, 5A i samog UPS-a) tipa QUINT-PS/1AC/24DC/5+ QUINT -UPS/24DC/24DC/5, 5A; Phoenix Contact ili odgovarajući - kompatibilno sa postojećim sistemom za daljinski nadzor i upravljanje cs kanalizacije.</t>
  </si>
  <si>
    <t>50</t>
  </si>
  <si>
    <t>Sitan montažni materijal, bakarne sabirnice, kablovske uvodnice, finožičani provodnici za ožičenje, brojevi za redne stezaljke, DIN šine, oznake elemenata.</t>
  </si>
  <si>
    <t>UKUPNO GLAVNI RASKLOPNI BLOK + RBCS</t>
  </si>
  <si>
    <t>А3.</t>
  </si>
  <si>
    <t>PROLAZNI RASKLOPNI BLOK +RBP</t>
  </si>
  <si>
    <t>Slobodnostojeći poliesterski razvodni orman približnih dimenzija 530x430x200mm (VxŠxD), tipa NSYPLM54 proizvođača "Schnider Electric- Himel" ili odgovarajućeg. Orman je sa zatvorenim krovom i dnom, niskim podnožjem, sa okapnicom, sa vlastitim odgovarajućim temeljom, sve izrađeno od vruće presovanog staklom ojačanog poliestera, ugao otvaranja vrata 120˚, u stepenu zaštite IP66, sa polucilindar tipskom "ViK" Novi Sad bravicom i bojom RAL7032. Orman je, kao i sva pripadajuća specificirana oprema,  proizvođača "Schnider Electric - Himel" ili po karakteristikama odgovarajućeg proizvođača.</t>
  </si>
  <si>
    <t xml:space="preserve">Redna stezaljka sa opružnim priključkom, bež boje za presek provodnika 4mm2 </t>
  </si>
  <si>
    <t>Sitan montažni materijal, bakarne sabirnice, kablovske uvodnice, provodnici i ožičenje, brojevi za redne kleme, DIN šine, oznake elemenata.</t>
  </si>
  <si>
    <t>UKUPNO PROLAZNI RASKLOPNI BLOK  + RBP</t>
  </si>
  <si>
    <t>А4.</t>
  </si>
  <si>
    <t>INSTALACIJE UZEMLJENJA I EKVIPOTENCIJALIZACIJE</t>
  </si>
  <si>
    <t>Isporuka  pocinkovane trake FeZn 30x4mm za betonski temelj, kao veza između uzemljivača i ekvipotencijalnih elemenata u šahtovima.</t>
  </si>
  <si>
    <t>Isporuka  komplet ukrsnog komada za prolazne trake SRPS N.B4.936.</t>
  </si>
  <si>
    <t>Isporuka potpora za pričvršćenje trake za na zid na svakih 70cm u šahtu CS.</t>
  </si>
  <si>
    <t>Isporuka finožičnog bakarnog provodnika sa žuto zelenom izolacijom preseka 16mm2 prosečne dužine 1m okovanog na oba kraja odgovarajućim kabel stopicama ili tuljcima.</t>
  </si>
  <si>
    <t>Isporuka sitnog materijala za instalacije izjednačenja potencijala, prespajanje ventila cevovoda Cu pletenicom, (na prirubnicama koristiti zupčaste podloške i obojene vijke) vezivanje kućišta potrošača na prsten za izjednačenje potencijala, povezivanje štokova šahtnih poklopaca sa prstenom Cu pletenicom. Ukupno rad i materijal.</t>
  </si>
  <si>
    <t>pšl.</t>
  </si>
  <si>
    <t>UKUPNO INSTALACIJE UZEMLJENJA I EKVIPOTENCIJALIZACIJE</t>
  </si>
  <si>
    <t>А5.</t>
  </si>
  <si>
    <t>INSTALACIJE SPOLJAŠNJEG ELEKTRIČNOG OSVETLJENJA</t>
  </si>
  <si>
    <t xml:space="preserve">Isporuka  radionički izrađenog betonskog temelja MB30 dimenzija 70x70x90cm. Komplet sa privodnim pvc cevima (dupla K račva + 2 cevi f75mm) i ubetoniranim čeličnim ankerima koji stižu uz stub. </t>
  </si>
  <si>
    <t>Isporuka  pocinkovanog konusnog čeličnog stuba visine 8m sa prirubnom pločom 400x400mm i ovalnim rupama za anker vijke na rastojanju 300x300mm, kao i samim anker vijcima. Stub je u podnožju premazan odgovarajućim bitumenoznim premazom za cink (dokaz fabrička deklaracija) do visine 30cm. Uz stub se isporučuju za svaki anker po dve navrtke i podloška. Stub je proizvod "AMIGA", Kraljevo ili odgovarajućeg proizvođača.</t>
  </si>
  <si>
    <t>Isporuka gumene dvostruko orebrene podloške za nivelaciju stuba odgovarajućih dimenzija (400h400), tipa Peplic "Sogexi" ili odgovarajućeg proizvođača.</t>
  </si>
  <si>
    <t xml:space="preserve">Isporuka pvc priključne kutije IP43, za priključak do dva kabla preseka 4mm2 sa klasom izolacije 2, sa jednim topljivim osiguračem - rastavljačem 6A. </t>
  </si>
  <si>
    <t>Isporuka i montaža reflektorske svetiljke prilagođene za ugradnju LED modula druge i narednih generacija, 10800Lm/72LED, 78W sa napojnom jedinicom od 350 mA, IPSO LED "Minel - Šreder" Bgd, ili odgovarajuće. Komplet sa priborom za montažu i ostali materijal.</t>
  </si>
  <si>
    <r>
      <t>Isporuka kabela  PP00-Y 3x2,5mm</t>
    </r>
    <r>
      <rPr>
        <vertAlign val="superscript"/>
        <sz val="10"/>
        <rFont val="Arial"/>
        <family val="2"/>
      </rPr>
      <t>2.</t>
    </r>
  </si>
  <si>
    <t>UKUPNO INSTALACIJE SPOLJAŠNJEG ELEKTRIČNOG OSVETLJENJA</t>
  </si>
  <si>
    <t>А6.</t>
  </si>
  <si>
    <t>OPREMA ZA MERENJE I SIGNALIZACIJU</t>
  </si>
  <si>
    <t>Isporuka kontinualnog hidrostatičkog senzora nivoa sa standardnim analognim izlazom 4÷20mA, dvožični sistem, napajanja 10 do 30V DC, mernog opsega 0÷10m, sa kablom dužine 25m, plastificiranom sajlom i tegom, i zaštitnim poklopcem za membranu. Tip LTU 801 proizvođača "FLYGT" ili odgovarajuće - kompatibilno sa postojećim sistemom za daljinski nadzor i upravljanje cs kanalizacije. Komplet sa plastificiranom čeličnom sajlom, pvc cevi f200 h 4000, betonskim tegom i prohromskim materijalom za fiksiranje cevi u bazenu.</t>
  </si>
  <si>
    <t>Isporuka plovnih nivostata sa mehaničkim kontaktom u plastičnom kućištu u obliku kruške sa kablom dužine 20m plastificiranom sajlom i tegom, zaštite IP68. Tip ENM 10 proizvođača "FLYGT" ili odgovarajućeg, kompatibilno sa postojećim sistemom za daljinski nadzor i upravljanje cs kanalizacije. Komplet sa plastificiranom čeličnom sajlom, betonskim tegom i prohromskim materijalom za fiksiranje cevi u bazenu.</t>
  </si>
  <si>
    <t>Montažni matrijal (šrafovska roba, PVC cevi za kablove, oznake za kablove, kuke od pocinkovane trake za nošenje kablova, ...).</t>
  </si>
  <si>
    <t>UKUPNO OPREMA ZA MERENJE I SIGNALIZACIJU</t>
  </si>
  <si>
    <t>А7.</t>
  </si>
  <si>
    <t>KABLOVI U POGONU</t>
  </si>
  <si>
    <t>Isporuka kablova</t>
  </si>
  <si>
    <r>
      <t>PP00 5x2,5mm</t>
    </r>
    <r>
      <rPr>
        <vertAlign val="superscript"/>
        <sz val="10"/>
        <rFont val="Arial"/>
        <family val="2"/>
      </rPr>
      <t>2</t>
    </r>
  </si>
  <si>
    <r>
      <t>PP00 3x1,5mm</t>
    </r>
    <r>
      <rPr>
        <vertAlign val="superscript"/>
        <sz val="10"/>
        <rFont val="Arial"/>
        <family val="2"/>
      </rPr>
      <t>2</t>
    </r>
  </si>
  <si>
    <r>
      <t>PP00 3x2,5mm</t>
    </r>
    <r>
      <rPr>
        <vertAlign val="superscript"/>
        <sz val="10"/>
        <rFont val="Arial"/>
        <family val="2"/>
      </rPr>
      <t>2</t>
    </r>
  </si>
  <si>
    <t>UKUPNO KABLOVI U POGONU</t>
  </si>
  <si>
    <t>REKAPITULACIJA A.</t>
  </si>
  <si>
    <t>A1.</t>
  </si>
  <si>
    <t>A2.</t>
  </si>
  <si>
    <t>A3.</t>
  </si>
  <si>
    <t>A4.</t>
  </si>
  <si>
    <t>A5.</t>
  </si>
  <si>
    <t>A6.</t>
  </si>
  <si>
    <t>A7.</t>
  </si>
  <si>
    <t>UKUPNO  A : MATERIJAL</t>
  </si>
  <si>
    <t>B.  IZVOĐENJE RADOVA</t>
  </si>
  <si>
    <t>B1.</t>
  </si>
  <si>
    <t>Ručni iskop kablovskog rova dubine 0.8m, širine dna rova 0.4m u zemlji III i IV kategorije. Nakon polaganja kablova zatrpavanje rova u slojevima, ne debljim od 20cm, sitnom zemljom, peskom i kamenom drobinom, sa nabijanjem vibracionim nabijačem, u dva sloja od po dva prolaza (ispod saobraćajnica zbijenost prema propisima).</t>
  </si>
  <si>
    <t>Razbijanje sa opsecanjem asfaltnih trotoarskih površina i posle polaganja kabla, njihova popravka. Na deonici gde su ovakve površine kabel se zatrpava samo peskom i kamenom drobinom kao podlogom za beton. Komplet radovi i potreban materijal.</t>
  </si>
  <si>
    <t>Polaganje pvc cevi u prethodno iskopan kablovski rov ili podbušivanjem:</t>
  </si>
  <si>
    <t>u prethodno iskopan kablovski rov.</t>
  </si>
  <si>
    <t>podbušivanjem na dva mesta.</t>
  </si>
  <si>
    <t>Polaganje pocinkovane trake u delu kablovskog rova, ispod ili u nivou, ali razdvojeno od kabla.</t>
  </si>
  <si>
    <t>Polaganje kabela tipa PP00 5x16mm2 u pripremljenom kablovskom rovu direktno ili u pvc cevi date dužine. Komplet sa prethodnim geodetskim obeležavanjem trase, kao i izradom katastra izvedenog stanja nakon polaganja kabla i montažom kablovskih oznaka. Obračun po dužnom metru kabla.</t>
  </si>
  <si>
    <t>Polaganje "gal" štitnika iznad položenog kabela. Polaganje označne trake 40-50cm ispod nivoa terena a iznad položenih kablova.</t>
  </si>
  <si>
    <t>Izrada priključka na elektrodistributivni sistem.  Od ormana mernog mesta (+OMM) položiće se kabel PP00 5x16 mm2.  Priključak  i orman (+OMM) izvodi Elektrodistribucija, uz prisustvo i asistenciju izvođača da bi sve bilo usklađeno.</t>
  </si>
  <si>
    <t>B2.</t>
  </si>
  <si>
    <t xml:space="preserve">GLAVNI RASKLOPNI BLOK  +RBCS </t>
  </si>
  <si>
    <t>Radionička montaža specificiranog materijala u glavni rasklopni blok. Povezivanje elemenata i ispitivanje veza. Funkcionalno ispitivanje u radioničkim uslovima uz prisustvo nadzornog organa i predstvanika Investitora. Komplet sa isporukom i ugradnjom provodnika za šemiranje i izradom verifikacionog izveštaja koji je uslov ugradnje na samom objektu crpne stanice.</t>
  </si>
  <si>
    <t>Izrada aplikativnog softvera za PLC, testiranje i podešavanje parametara automatskog rada crpne stanice kanalizacije.Izrada aplikativnog softvera za tač panel-terminal, testiranje i podešavanje parametara. Programiranje se vrši prema datoj šemi veza u grafičkom delu.Softver se predaje sa potrebnim licencama-"otvoreni kod".</t>
  </si>
  <si>
    <t>Montaža glavnog rasklopnog bloka +RBCS na lokaciji crpne stanice. Potpuno funkcionalno ispitivanje automatskog upravljanja. Podešavanje parametara u PLC-u. Puštanje u rad i obuka osoblja za rukovanje crpnom stanicom. Komplet sa izradom potrebnih veza i betonom za izradu i samom izradom betonskog platoa debljine 8cm ispred i oko ormana širine 1m (ukupno 4,5m2).</t>
  </si>
  <si>
    <t>UKUPNO GLAVNI RASKLOPNI BLOK +RBCS</t>
  </si>
  <si>
    <t>B3.</t>
  </si>
  <si>
    <t>Radionička montaža specificiranog materijala u prolazni blok +RBP. Povezivanje elemenata i ispitivanje veza. Funkcionalno ispitivanje u radioničkim uslovima.</t>
  </si>
  <si>
    <t>Montaža prolaznog rasklopnog bloka +RBP na lokaciji crpne stanice. Potpuno funkcionalno ispitivanje. Puštanje u rad. Komplet sa izradom potrebnih veza i betonom za izradu kao i samom izradom betonskog platoa ispred i oko ormana širine 1m ukupno 2m2.</t>
  </si>
  <si>
    <t>UKUPNO PROLAZNI RASKLOPNI BLOK +RBP</t>
  </si>
  <si>
    <t>B4.</t>
  </si>
  <si>
    <t>Izrada temeljnog uzemljivača varenjem armature u prsten pri dnu i pri vrhu temeljnog šahta, po vertikali na sva četiri ugla, ali i ugradnjom trake FeZn 30x4mm u betonskoj konstrukciji. Sva spajanja trake izvesti pomoću tipskih ukrsnih komada. Traka ne sme da ošteti hidroizolaciju. Tek pošto odgovorni nadzorni organ pregleda formirani uzemljivač, može da se nalije beton u oplatu.</t>
  </si>
  <si>
    <t>Postavljanje trake FeZn 30x4mm za izvode za razvodne ormare +RBCS i +RBP, za stub spoljašnje rasvete, za uzemljivač ograde i za prsten za izjednačavanje potencijala.</t>
  </si>
  <si>
    <t>Montaža potpora za pričvršćenje trake na zid, na svakih 70cm u bazenu crpne stanice.</t>
  </si>
  <si>
    <t>Postavljanje trake FeZn30x4mm na potpore šahte objekta u cilju formiranja prstenova za izjednačenje potencijala.</t>
  </si>
  <si>
    <t>Izrada instalacije izjednačenja potencijala: prespajanje cevi, ventila, vertikalnih nosača pumpnih agregata itd; Cu izolovanim provodnikom ili pletenicom minimalnog preseka 16mm2. Komplet sa vijcima, kablovskim stopicama, bakarnim šelnama itd. Ukupno rad i materijal.</t>
  </si>
  <si>
    <t>Ručni iskop kablovskog rova dubine 0.8m u zemlji III i IV kategorije. Tamponiranje rova u slojevima od po 20cm sa nabijanjem vibracionim nabijačem u dva sloja od po dva prolaza.</t>
  </si>
  <si>
    <t>B5.</t>
  </si>
  <si>
    <t>Iskop temeljne jame, izrada tampon sloja od kamene drobine debljine 10cm, montaža betonskog temelja, nasipanje i nabijanje oko montiranog temelja. Komplet sa kamenom drobinom.</t>
  </si>
  <si>
    <t xml:space="preserve">Podizanje stuba sa svetiljkom i sijalicom, priključnom kutijom - ožičeno, od svetiljke do +RBCS preko priključne kutije. Stub se montira na temelj preko gumene podloške, učvršćije sa duplim maticama koje se štite plastičnim tuljcima ispunjenim mazivom. </t>
  </si>
  <si>
    <t xml:space="preserve">Ugradnja svetiljke sa sijalicom, osiguračem i konzolom na montirani stub iz prethodne pozicije. Komplet sa potrebnim stezaljkama, vodovima i ostalim materijalom. </t>
  </si>
  <si>
    <t>Ručni iskop kablovskog rova dubine 0.8m u zemlji III i IV kategorije. Tamponiranje rova u slojevima od po 20cm sa nabijanjem vibracionim nabijačem u dva sloja od po dva prolaza. Postavljanje napojnog kabela PP00 3x2,5mm2, gal štitnika i trake za obeležavanje.</t>
  </si>
  <si>
    <t>B6.</t>
  </si>
  <si>
    <t>OPREMA ZA MERENJE I SIGNALIZACIJU:</t>
  </si>
  <si>
    <t>Montaža kontinualnog hidrostatičkog senzora nivoa LTU 801, na čeličnu sajlu sa tegom. Komplet sa montažom - učvršćivanjem nabavljene pvc cevi.</t>
  </si>
  <si>
    <t>Montaža nivostata ENM 10, na čeličnu sajlu sa tegom. Komplet sa montažom - učvršćivanjem nabavljene pvc cevi.</t>
  </si>
  <si>
    <t>Povezivanje i ispitivanje hidrostatičkog kontinualnog senzora nivoa i plovnih nivostata.</t>
  </si>
  <si>
    <t>UKUPNO OPREMA ZA MERENJE I SIGNALIZACIJU:</t>
  </si>
  <si>
    <t>B7.</t>
  </si>
  <si>
    <t>Polaganje i povezivanje kablova:</t>
  </si>
  <si>
    <r>
      <t>PP00-Y 5x2,5mm</t>
    </r>
    <r>
      <rPr>
        <vertAlign val="superscript"/>
        <sz val="10"/>
        <rFont val="Arial"/>
        <family val="2"/>
      </rPr>
      <t>2</t>
    </r>
  </si>
  <si>
    <r>
      <t>PP00-Y 3x1,5mm</t>
    </r>
    <r>
      <rPr>
        <vertAlign val="superscript"/>
        <sz val="10"/>
        <rFont val="Arial"/>
        <family val="2"/>
      </rPr>
      <t>2</t>
    </r>
  </si>
  <si>
    <r>
      <t>PP00-Y 3x2,5mm</t>
    </r>
    <r>
      <rPr>
        <vertAlign val="superscript"/>
        <sz val="10"/>
        <rFont val="Arial"/>
        <family val="2"/>
      </rPr>
      <t>2</t>
    </r>
  </si>
  <si>
    <t>originalni vodovi sa pumpi, sonde i plovaka</t>
  </si>
  <si>
    <t>UKUPNO KABLOVI U POGONU:</t>
  </si>
  <si>
    <t>REKAPITULACIJA B.</t>
  </si>
  <si>
    <t>UKUPNO B : RADOVI</t>
  </si>
  <si>
    <t>C.  OSTALO</t>
  </si>
  <si>
    <t>Transportni troškovi.</t>
  </si>
  <si>
    <t>Pripremno završni radovi na gradilištu. Ovde su uključeni i troškovi gradilišnog priključka (odobrenje za priključenje, sam priključak sa mernim mestom i napojnim kablom) na elektro energetsku mrežu distribucije u ime investitora.</t>
  </si>
  <si>
    <t>Čišćenje gradilišta.</t>
  </si>
  <si>
    <t>Ispitivanje električnih instalacija i pribavljanje svih potrebnih atesta od ovlašćenih preduzeća.</t>
  </si>
  <si>
    <t>Uključivanje nove crpne stanice u postojeći sistem daljinskog nadzora i upravljanja. Podešavanje parametara u +RBCS na lokaciji crpne stanice i komandnom centru.</t>
  </si>
  <si>
    <t>Prilagođenje projekta aktuelnim zahtevima Investitora i izrada projekta izvedenog objekta 4% od zbira pozicija A i B (materijal i radovi) - po nalogu Investitora.</t>
  </si>
  <si>
    <t>Tehnički pregled od strane ovlašćenog preduzeća. Komplet sa isporukom izveštaja za potrebe pribavljanja upotrebne dozvole.</t>
  </si>
  <si>
    <t xml:space="preserve">UKUPNO C : OSTALO </t>
  </si>
  <si>
    <t>REKAPITULACIJA</t>
  </si>
  <si>
    <t>MATERIJAL</t>
  </si>
  <si>
    <t>RADOVI</t>
  </si>
  <si>
    <t>C.</t>
  </si>
  <si>
    <t>OSTALO</t>
  </si>
  <si>
    <t xml:space="preserve">UKUPNO ZA CS INDUSTRIJSKA ZONA: </t>
  </si>
  <si>
    <t>Sitan i ostali nespecificirani materijal i rad</t>
  </si>
  <si>
    <t>B.  CRPNA STANICA - GRAĐEVINSKI DEO</t>
  </si>
  <si>
    <t>C.  ELEKTROENERGETSKI RADOVI ZA OPREMANJE CRPNE STANICE</t>
  </si>
  <si>
    <t>D.  GLAVNA REKAPITULACIJA</t>
  </si>
  <si>
    <t xml:space="preserve">IZGRADNJA KANALIZACIONE MREŽE SA CRPNOM STANICOM U INDUSTRIJSKOJ ZONI – PRVA FAZA </t>
  </si>
  <si>
    <t>UKUPNO BEZ PDV-A:</t>
  </si>
  <si>
    <t>PDV 20 %:</t>
  </si>
  <si>
    <t>UKUPNO SA PDV-OM:</t>
  </si>
</sst>
</file>

<file path=xl/styles.xml><?xml version="1.0" encoding="utf-8"?>
<styleSheet xmlns="http://schemas.openxmlformats.org/spreadsheetml/2006/main">
  <numFmts count="4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in.&quot;_);\(#,##0\ &quot;Din.&quot;\)"/>
    <numFmt numFmtId="181" formatCode="#,##0\ &quot;Din.&quot;_);[Red]\(#,##0\ &quot;Din.&quot;\)"/>
    <numFmt numFmtId="182" formatCode="#,##0.00\ &quot;Din.&quot;_);\(#,##0.00\ &quot;Din.&quot;\)"/>
    <numFmt numFmtId="183" formatCode="#,##0.00\ &quot;Din.&quot;_);[Red]\(#,##0.00\ &quot;Din.&quot;\)"/>
    <numFmt numFmtId="184" formatCode="_ * #,##0_)\ &quot;Din.&quot;_ ;_ * \(#,##0\)\ &quot;Din.&quot;_ ;_ * &quot;-&quot;_)\ &quot;Din.&quot;_ ;_ @_ "/>
    <numFmt numFmtId="185" formatCode="_ * #,##0_)\ _D_i_n_._ ;_ * \(#,##0\)\ _D_i_n_._ ;_ * &quot;-&quot;_)\ _D_i_n_._ ;_ @_ "/>
    <numFmt numFmtId="186" formatCode="_ * #,##0.00_)\ &quot;Din.&quot;_ ;_ * \(#,##0.00\)\ &quot;Din.&quot;_ ;_ * &quot;-&quot;??_)\ &quot;Din.&quot;_ ;_ @_ "/>
    <numFmt numFmtId="187" formatCode="_ * #,##0.00_)\ _D_i_n_._ ;_ * \(#,##0.00\)\ _D_i_n_._ ;_ * &quot;-&quot;??_)\ _D_i_n_._ ;_ @_ "/>
    <numFmt numFmtId="188" formatCode="0.000"/>
    <numFmt numFmtId="189" formatCode="0.0"/>
    <numFmt numFmtId="190" formatCode="#,##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000"/>
    <numFmt numFmtId="197" formatCode="#,##0.00\ _D_i_n_."/>
  </numFmts>
  <fonts count="46">
    <font>
      <sz val="10"/>
      <name val="Arial"/>
      <family val="0"/>
    </font>
    <font>
      <u val="single"/>
      <sz val="10"/>
      <color indexed="12"/>
      <name val="Arial"/>
      <family val="2"/>
    </font>
    <font>
      <u val="single"/>
      <sz val="10"/>
      <color indexed="36"/>
      <name val="Arial"/>
      <family val="2"/>
    </font>
    <font>
      <sz val="10"/>
      <color indexed="9"/>
      <name val="Helvetica"/>
      <family val="2"/>
    </font>
    <font>
      <b/>
      <sz val="10"/>
      <name val="Arial"/>
      <family val="2"/>
    </font>
    <font>
      <b/>
      <sz val="11"/>
      <name val="Arial"/>
      <family val="2"/>
    </font>
    <font>
      <sz val="10"/>
      <color indexed="8"/>
      <name val="Arial"/>
      <family val="2"/>
    </font>
    <font>
      <vertAlign val="superscript"/>
      <sz val="10"/>
      <name val="Arial"/>
      <family val="2"/>
    </font>
    <font>
      <sz val="11"/>
      <name val="Arial"/>
      <family val="2"/>
    </font>
    <font>
      <b/>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style="medium"/>
    </border>
    <border>
      <left style="thin"/>
      <right style="medium"/>
      <top>
        <color indexed="63"/>
      </top>
      <bottom>
        <color indexed="63"/>
      </bottom>
    </border>
    <border>
      <left>
        <color indexed="63"/>
      </left>
      <right>
        <color indexed="63"/>
      </right>
      <top style="thin"/>
      <bottom style="medium"/>
    </border>
    <border>
      <left style="thin"/>
      <right style="medium"/>
      <top style="thin"/>
      <bottom style="medium"/>
    </border>
    <border>
      <left style="thin"/>
      <right style="thin"/>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medium"/>
      <top style="medium"/>
      <bottom style="medium"/>
    </border>
    <border>
      <left>
        <color indexed="63"/>
      </left>
      <right style="medium"/>
      <top>
        <color indexed="63"/>
      </top>
      <bottom style="medium"/>
    </border>
    <border>
      <left>
        <color indexed="63"/>
      </left>
      <right style="medium"/>
      <top style="thin"/>
      <bottom>
        <color indexed="63"/>
      </bottom>
    </border>
    <border>
      <left style="thin"/>
      <right style="medium"/>
      <top style="medium"/>
      <bottom>
        <color indexed="63"/>
      </bottom>
    </border>
    <border>
      <left style="medium"/>
      <right style="thin"/>
      <top>
        <color indexed="63"/>
      </top>
      <bottom style="medium"/>
    </border>
    <border>
      <left style="medium"/>
      <right style="thin"/>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top/>
      <bottom style="thin"/>
    </border>
    <border>
      <left style="thin"/>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medium"/>
      <bottom style="medium"/>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thin"/>
      <right style="thin"/>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6">
    <xf numFmtId="0" fontId="0" fillId="0" borderId="0" xfId="0" applyAlignment="1">
      <alignment/>
    </xf>
    <xf numFmtId="0" fontId="0" fillId="0" borderId="0" xfId="61" applyFont="1">
      <alignment/>
      <protection/>
    </xf>
    <xf numFmtId="49" fontId="4" fillId="0" borderId="10" xfId="0" applyNumberFormat="1" applyFont="1" applyFill="1" applyBorder="1" applyAlignment="1">
      <alignment horizontal="center" vertical="top"/>
    </xf>
    <xf numFmtId="0" fontId="4" fillId="0" borderId="11" xfId="0" applyFont="1" applyFill="1" applyBorder="1" applyAlignment="1">
      <alignment horizontal="center"/>
    </xf>
    <xf numFmtId="49" fontId="4" fillId="0" borderId="12" xfId="0" applyNumberFormat="1" applyFont="1" applyFill="1" applyBorder="1" applyAlignment="1">
      <alignment horizontal="center" vertical="top"/>
    </xf>
    <xf numFmtId="0" fontId="4" fillId="0" borderId="13" xfId="0" applyFont="1" applyFill="1" applyBorder="1" applyAlignment="1">
      <alignment horizontal="center"/>
    </xf>
    <xf numFmtId="49" fontId="0" fillId="0" borderId="14" xfId="0" applyNumberFormat="1" applyFont="1" applyBorder="1" applyAlignment="1">
      <alignment horizontal="center" vertical="top"/>
    </xf>
    <xf numFmtId="0" fontId="4" fillId="0" borderId="15" xfId="0" applyFont="1" applyBorder="1" applyAlignment="1">
      <alignment horizontal="left"/>
    </xf>
    <xf numFmtId="0" fontId="0" fillId="0" borderId="0" xfId="0" applyFont="1" applyBorder="1" applyAlignment="1">
      <alignment horizontal="center"/>
    </xf>
    <xf numFmtId="3" fontId="0" fillId="0" borderId="15" xfId="0" applyNumberFormat="1" applyFont="1" applyBorder="1" applyAlignment="1">
      <alignment horizontal="right"/>
    </xf>
    <xf numFmtId="4" fontId="0" fillId="0" borderId="15" xfId="0" applyNumberFormat="1" applyFont="1" applyFill="1" applyBorder="1" applyAlignment="1">
      <alignment horizontal="right"/>
    </xf>
    <xf numFmtId="4" fontId="0" fillId="0" borderId="16" xfId="0" applyNumberFormat="1" applyFont="1" applyBorder="1" applyAlignment="1">
      <alignment horizontal="right"/>
    </xf>
    <xf numFmtId="0" fontId="5" fillId="0" borderId="15" xfId="0" applyFont="1" applyBorder="1" applyAlignment="1">
      <alignment/>
    </xf>
    <xf numFmtId="0" fontId="0" fillId="0" borderId="15" xfId="0" applyFont="1" applyBorder="1" applyAlignment="1">
      <alignment horizontal="center"/>
    </xf>
    <xf numFmtId="0" fontId="0" fillId="0" borderId="15" xfId="0" applyFont="1" applyBorder="1" applyAlignment="1">
      <alignment horizontal="right"/>
    </xf>
    <xf numFmtId="4" fontId="0" fillId="0" borderId="15" xfId="0" applyNumberFormat="1" applyFont="1" applyFill="1" applyBorder="1" applyAlignment="1" applyProtection="1">
      <alignment horizontal="right"/>
      <protection hidden="1"/>
    </xf>
    <xf numFmtId="4" fontId="0" fillId="0" borderId="16" xfId="0" applyNumberFormat="1" applyFont="1" applyBorder="1" applyAlignment="1" applyProtection="1">
      <alignment horizontal="right"/>
      <protection hidden="1"/>
    </xf>
    <xf numFmtId="0" fontId="0" fillId="0" borderId="15" xfId="0" applyFont="1" applyBorder="1" applyAlignment="1">
      <alignment/>
    </xf>
    <xf numFmtId="0" fontId="6" fillId="0" borderId="15" xfId="59" applyFont="1" applyBorder="1" applyAlignment="1">
      <alignment horizontal="justify" vertical="top" wrapText="1"/>
      <protection/>
    </xf>
    <xf numFmtId="4" fontId="0" fillId="0" borderId="15" xfId="0" applyNumberFormat="1" applyFont="1" applyBorder="1" applyAlignment="1">
      <alignment horizontal="right"/>
    </xf>
    <xf numFmtId="0" fontId="0" fillId="0" borderId="15" xfId="59" applyFont="1" applyFill="1" applyBorder="1" applyAlignment="1">
      <alignment horizontal="justify" vertical="justify" wrapText="1"/>
      <protection/>
    </xf>
    <xf numFmtId="189" fontId="0" fillId="0" borderId="15" xfId="0" applyNumberFormat="1" applyFont="1" applyBorder="1" applyAlignment="1">
      <alignment horizontal="right"/>
    </xf>
    <xf numFmtId="49" fontId="0" fillId="0" borderId="14" xfId="0" applyNumberFormat="1" applyFont="1" applyBorder="1" applyAlignment="1">
      <alignment horizontal="right"/>
    </xf>
    <xf numFmtId="0" fontId="0" fillId="0" borderId="15" xfId="0" applyFont="1" applyBorder="1" applyAlignment="1">
      <alignment horizontal="justify" wrapText="1"/>
    </xf>
    <xf numFmtId="0" fontId="0" fillId="0" borderId="15" xfId="57" applyNumberFormat="1" applyFont="1" applyBorder="1" applyAlignment="1">
      <alignment horizontal="justify" vertical="top" wrapText="1"/>
      <protection/>
    </xf>
    <xf numFmtId="4" fontId="6" fillId="0" borderId="15" xfId="59" applyNumberFormat="1" applyFont="1" applyBorder="1" applyAlignment="1">
      <alignment horizontal="justify" vertical="top" wrapText="1"/>
      <protection/>
    </xf>
    <xf numFmtId="0" fontId="0" fillId="0" borderId="0" xfId="60" applyFont="1" applyFill="1" applyBorder="1" applyAlignment="1">
      <alignment horizontal="center"/>
      <protection/>
    </xf>
    <xf numFmtId="0" fontId="0" fillId="0" borderId="17" xfId="60" applyFont="1" applyFill="1" applyBorder="1" applyAlignment="1">
      <alignment horizontal="center"/>
      <protection/>
    </xf>
    <xf numFmtId="4" fontId="0" fillId="0" borderId="17" xfId="0" applyNumberFormat="1" applyFont="1" applyBorder="1" applyAlignment="1">
      <alignment horizontal="right"/>
    </xf>
    <xf numFmtId="49" fontId="0" fillId="0" borderId="12" xfId="0" applyNumberFormat="1" applyFont="1" applyBorder="1" applyAlignment="1">
      <alignment horizontal="center" vertical="top"/>
    </xf>
    <xf numFmtId="0" fontId="5" fillId="0" borderId="18" xfId="0" applyFont="1" applyBorder="1" applyAlignment="1">
      <alignment horizontal="right"/>
    </xf>
    <xf numFmtId="0" fontId="4" fillId="0" borderId="15" xfId="0" applyFont="1" applyBorder="1" applyAlignment="1">
      <alignment/>
    </xf>
    <xf numFmtId="0" fontId="0" fillId="0" borderId="15" xfId="57" applyFont="1" applyFill="1" applyBorder="1" applyAlignment="1">
      <alignment horizontal="justify" vertical="top" wrapText="1"/>
      <protection/>
    </xf>
    <xf numFmtId="0" fontId="0" fillId="0" borderId="15" xfId="0" applyFont="1" applyBorder="1" applyAlignment="1">
      <alignment horizontal="justify" vertical="top" wrapText="1"/>
    </xf>
    <xf numFmtId="0" fontId="0" fillId="0" borderId="0" xfId="0" applyFont="1" applyBorder="1" applyAlignment="1">
      <alignment horizontal="right"/>
    </xf>
    <xf numFmtId="2" fontId="0" fillId="0" borderId="0" xfId="0" applyNumberFormat="1" applyFont="1" applyBorder="1" applyAlignment="1">
      <alignment horizontal="right"/>
    </xf>
    <xf numFmtId="4" fontId="0" fillId="0" borderId="15" xfId="0" applyNumberFormat="1" applyFont="1" applyFill="1" applyBorder="1" applyAlignment="1">
      <alignment horizontal="justify" wrapText="1" shrinkToFit="1"/>
    </xf>
    <xf numFmtId="2" fontId="0" fillId="0" borderId="15" xfId="0" applyNumberFormat="1" applyFont="1" applyBorder="1" applyAlignment="1">
      <alignment horizontal="right"/>
    </xf>
    <xf numFmtId="0" fontId="0" fillId="0" borderId="15" xfId="59" applyFont="1" applyBorder="1" applyAlignment="1">
      <alignment horizontal="justify" vertical="top" wrapText="1"/>
      <protection/>
    </xf>
    <xf numFmtId="49" fontId="0" fillId="0" borderId="15" xfId="0" applyNumberFormat="1" applyFont="1" applyFill="1" applyBorder="1" applyAlignment="1">
      <alignment horizontal="center"/>
    </xf>
    <xf numFmtId="4" fontId="0" fillId="0" borderId="15" xfId="0" applyNumberFormat="1" applyFont="1" applyBorder="1" applyAlignment="1">
      <alignment/>
    </xf>
    <xf numFmtId="4" fontId="0" fillId="0" borderId="19" xfId="0" applyNumberFormat="1" applyFont="1" applyBorder="1" applyAlignment="1">
      <alignment horizontal="right"/>
    </xf>
    <xf numFmtId="0" fontId="0" fillId="0" borderId="15" xfId="0" applyFont="1" applyFill="1" applyBorder="1" applyAlignment="1">
      <alignment horizontal="justify" vertical="top" wrapText="1" shrinkToFit="1"/>
    </xf>
    <xf numFmtId="0" fontId="0" fillId="0" borderId="15" xfId="0" applyFont="1" applyBorder="1" applyAlignment="1">
      <alignment horizontal="center" wrapText="1" shrinkToFit="1"/>
    </xf>
    <xf numFmtId="4" fontId="0" fillId="0" borderId="15" xfId="0" applyNumberFormat="1" applyFont="1" applyFill="1" applyBorder="1" applyAlignment="1">
      <alignment horizontal="right" wrapText="1" shrinkToFit="1"/>
    </xf>
    <xf numFmtId="4" fontId="0" fillId="0" borderId="15" xfId="0" applyNumberFormat="1" applyFont="1" applyBorder="1" applyAlignment="1">
      <alignment horizontal="right" wrapText="1" shrinkToFit="1"/>
    </xf>
    <xf numFmtId="0" fontId="0" fillId="0" borderId="15" xfId="0" applyFont="1" applyFill="1" applyBorder="1" applyAlignment="1">
      <alignment horizontal="justify" vertical="top"/>
    </xf>
    <xf numFmtId="4" fontId="0" fillId="0" borderId="0" xfId="0" applyNumberFormat="1" applyFont="1" applyFill="1" applyBorder="1" applyAlignment="1" applyProtection="1">
      <alignment horizontal="right"/>
      <protection hidden="1"/>
    </xf>
    <xf numFmtId="2" fontId="0" fillId="0" borderId="15" xfId="0" applyNumberFormat="1" applyFont="1" applyFill="1" applyBorder="1" applyAlignment="1">
      <alignment horizontal="right"/>
    </xf>
    <xf numFmtId="0" fontId="8" fillId="0" borderId="20" xfId="0" applyFont="1" applyBorder="1" applyAlignment="1">
      <alignment horizontal="center"/>
    </xf>
    <xf numFmtId="189" fontId="8" fillId="0" borderId="18" xfId="0" applyNumberFormat="1" applyFont="1" applyBorder="1" applyAlignment="1">
      <alignment horizontal="right"/>
    </xf>
    <xf numFmtId="4" fontId="8" fillId="0" borderId="20" xfId="0" applyNumberFormat="1" applyFont="1" applyFill="1" applyBorder="1" applyAlignment="1" applyProtection="1">
      <alignment horizontal="right"/>
      <protection hidden="1"/>
    </xf>
    <xf numFmtId="4" fontId="5" fillId="0" borderId="21" xfId="0" applyNumberFormat="1" applyFont="1" applyBorder="1" applyAlignment="1" applyProtection="1">
      <alignment horizontal="right"/>
      <protection hidden="1"/>
    </xf>
    <xf numFmtId="49" fontId="0" fillId="0" borderId="10" xfId="0" applyNumberFormat="1" applyFont="1" applyBorder="1" applyAlignment="1">
      <alignment horizontal="center" vertical="top"/>
    </xf>
    <xf numFmtId="0" fontId="4" fillId="0" borderId="22" xfId="0" applyFont="1" applyBorder="1" applyAlignment="1">
      <alignment horizontal="left"/>
    </xf>
    <xf numFmtId="0" fontId="0" fillId="0" borderId="11" xfId="0" applyFont="1" applyBorder="1" applyAlignment="1">
      <alignment horizontal="center"/>
    </xf>
    <xf numFmtId="3" fontId="0" fillId="0" borderId="22" xfId="0" applyNumberFormat="1" applyFont="1" applyBorder="1" applyAlignment="1">
      <alignment horizontal="right"/>
    </xf>
    <xf numFmtId="4" fontId="0" fillId="0" borderId="22" xfId="0" applyNumberFormat="1" applyFont="1" applyFill="1" applyBorder="1" applyAlignment="1">
      <alignment horizontal="right"/>
    </xf>
    <xf numFmtId="4" fontId="0" fillId="0" borderId="23" xfId="0" applyNumberFormat="1" applyFont="1" applyBorder="1" applyAlignment="1">
      <alignment horizontal="right"/>
    </xf>
    <xf numFmtId="4" fontId="4" fillId="0" borderId="19" xfId="0" applyNumberFormat="1" applyFont="1" applyBorder="1" applyAlignment="1" applyProtection="1">
      <alignment horizontal="right"/>
      <protection hidden="1"/>
    </xf>
    <xf numFmtId="0" fontId="4" fillId="0" borderId="15" xfId="0" applyFont="1" applyBorder="1" applyAlignment="1">
      <alignment horizontal="right"/>
    </xf>
    <xf numFmtId="0" fontId="0" fillId="0" borderId="15" xfId="59" applyFont="1" applyFill="1" applyBorder="1" applyAlignment="1">
      <alignment horizontal="justify" vertical="top" wrapText="1"/>
      <protection/>
    </xf>
    <xf numFmtId="0" fontId="0" fillId="0" borderId="15" xfId="0" applyFont="1" applyBorder="1" applyAlignment="1">
      <alignment horizontal="justify"/>
    </xf>
    <xf numFmtId="0" fontId="5" fillId="0" borderId="24" xfId="0" applyFont="1" applyBorder="1" applyAlignment="1">
      <alignment horizontal="right"/>
    </xf>
    <xf numFmtId="0" fontId="8" fillId="0" borderId="25" xfId="0" applyFont="1" applyBorder="1" applyAlignment="1">
      <alignment horizontal="center"/>
    </xf>
    <xf numFmtId="189" fontId="8" fillId="0" borderId="24" xfId="0" applyNumberFormat="1" applyFont="1" applyBorder="1" applyAlignment="1">
      <alignment horizontal="right"/>
    </xf>
    <xf numFmtId="4" fontId="8" fillId="0" borderId="24" xfId="0" applyNumberFormat="1" applyFont="1" applyFill="1" applyBorder="1" applyAlignment="1" applyProtection="1">
      <alignment horizontal="right"/>
      <protection hidden="1"/>
    </xf>
    <xf numFmtId="4" fontId="5" fillId="0" borderId="26" xfId="0" applyNumberFormat="1" applyFont="1" applyBorder="1" applyAlignment="1" applyProtection="1">
      <alignment horizontal="right"/>
      <protection hidden="1"/>
    </xf>
    <xf numFmtId="49" fontId="0" fillId="0" borderId="27" xfId="0" applyNumberFormat="1" applyFont="1" applyBorder="1" applyAlignment="1">
      <alignment horizontal="center" vertical="top"/>
    </xf>
    <xf numFmtId="0" fontId="5" fillId="0" borderId="15" xfId="0" applyFont="1" applyBorder="1" applyAlignment="1">
      <alignment horizontal="right"/>
    </xf>
    <xf numFmtId="0" fontId="8" fillId="0" borderId="15" xfId="0" applyFont="1" applyBorder="1" applyAlignment="1">
      <alignment horizontal="center"/>
    </xf>
    <xf numFmtId="189" fontId="8" fillId="0" borderId="15" xfId="0" applyNumberFormat="1" applyFont="1" applyBorder="1" applyAlignment="1">
      <alignment horizontal="right"/>
    </xf>
    <xf numFmtId="4" fontId="8" fillId="0" borderId="15" xfId="0" applyNumberFormat="1" applyFont="1" applyFill="1" applyBorder="1" applyAlignment="1">
      <alignment horizontal="right"/>
    </xf>
    <xf numFmtId="4" fontId="5" fillId="0" borderId="19" xfId="0" applyNumberFormat="1" applyFont="1" applyBorder="1" applyAlignment="1">
      <alignment horizontal="right"/>
    </xf>
    <xf numFmtId="0" fontId="0" fillId="0" borderId="16" xfId="0" applyFont="1" applyBorder="1" applyAlignment="1">
      <alignment/>
    </xf>
    <xf numFmtId="4" fontId="0" fillId="0" borderId="19" xfId="0" applyNumberFormat="1" applyFont="1" applyBorder="1" applyAlignment="1" applyProtection="1">
      <alignment horizontal="right"/>
      <protection hidden="1"/>
    </xf>
    <xf numFmtId="0" fontId="0" fillId="0" borderId="15" xfId="0" applyFont="1" applyBorder="1" applyAlignment="1">
      <alignment horizontal="left" wrapText="1"/>
    </xf>
    <xf numFmtId="1" fontId="0" fillId="0" borderId="15" xfId="0" applyNumberFormat="1" applyFont="1" applyBorder="1" applyAlignment="1">
      <alignment horizontal="right"/>
    </xf>
    <xf numFmtId="0" fontId="0" fillId="0" borderId="15" xfId="0" applyFont="1" applyBorder="1" applyAlignment="1">
      <alignment horizontal="left"/>
    </xf>
    <xf numFmtId="4" fontId="0" fillId="0" borderId="0" xfId="0" applyNumberFormat="1" applyFont="1" applyFill="1" applyBorder="1" applyAlignment="1">
      <alignment horizontal="right"/>
    </xf>
    <xf numFmtId="0" fontId="0" fillId="0" borderId="0" xfId="61" applyFont="1" applyBorder="1">
      <alignment/>
      <protection/>
    </xf>
    <xf numFmtId="0" fontId="0" fillId="0" borderId="15" xfId="0" applyNumberFormat="1" applyFont="1" applyBorder="1" applyAlignment="1">
      <alignment horizontal="justify" vertical="top" wrapText="1"/>
    </xf>
    <xf numFmtId="49" fontId="4" fillId="0" borderId="14" xfId="0" applyNumberFormat="1" applyFont="1" applyBorder="1" applyAlignment="1">
      <alignment horizontal="center" vertical="top"/>
    </xf>
    <xf numFmtId="4" fontId="6" fillId="0" borderId="15" xfId="57" applyNumberFormat="1" applyFont="1" applyBorder="1" applyAlignment="1">
      <alignment horizontal="justify" vertical="top" wrapText="1"/>
      <protection/>
    </xf>
    <xf numFmtId="49" fontId="0" fillId="0" borderId="27" xfId="0" applyNumberFormat="1" applyFont="1" applyBorder="1" applyAlignment="1">
      <alignment horizontal="center" vertical="top" wrapText="1"/>
    </xf>
    <xf numFmtId="0" fontId="0" fillId="0" borderId="15" xfId="57" applyFont="1" applyFill="1" applyBorder="1" applyAlignment="1">
      <alignment horizontal="center"/>
      <protection/>
    </xf>
    <xf numFmtId="1" fontId="6" fillId="0" borderId="15" xfId="57" applyNumberFormat="1" applyFont="1" applyFill="1" applyBorder="1" applyAlignment="1">
      <alignment horizontal="right"/>
      <protection/>
    </xf>
    <xf numFmtId="4" fontId="0" fillId="0" borderId="15" xfId="57" applyNumberFormat="1" applyFont="1" applyFill="1" applyBorder="1" applyAlignment="1">
      <alignment horizontal="right"/>
      <protection/>
    </xf>
    <xf numFmtId="0" fontId="0" fillId="0" borderId="15" xfId="61" applyFont="1" applyBorder="1" applyAlignment="1">
      <alignment horizontal="justify" vertical="top" wrapText="1"/>
      <protection/>
    </xf>
    <xf numFmtId="0" fontId="0" fillId="0" borderId="15" xfId="61" applyFont="1" applyBorder="1">
      <alignment/>
      <protection/>
    </xf>
    <xf numFmtId="4" fontId="4" fillId="0" borderId="16" xfId="0" applyNumberFormat="1" applyFont="1" applyBorder="1" applyAlignment="1">
      <alignment horizontal="right"/>
    </xf>
    <xf numFmtId="0" fontId="0" fillId="0" borderId="13" xfId="0" applyFont="1" applyBorder="1" applyAlignment="1">
      <alignment horizontal="center"/>
    </xf>
    <xf numFmtId="1" fontId="0" fillId="0" borderId="15" xfId="0" applyNumberFormat="1" applyFont="1" applyFill="1" applyBorder="1" applyAlignment="1">
      <alignment horizontal="right" wrapText="1" shrinkToFit="1"/>
    </xf>
    <xf numFmtId="189" fontId="0" fillId="0" borderId="15" xfId="0" applyNumberFormat="1" applyFont="1" applyBorder="1" applyAlignment="1">
      <alignment horizontal="right" wrapText="1" shrinkToFit="1"/>
    </xf>
    <xf numFmtId="4" fontId="0" fillId="0" borderId="19" xfId="0" applyNumberFormat="1" applyFont="1" applyBorder="1" applyAlignment="1">
      <alignment horizontal="right" wrapText="1" shrinkToFit="1"/>
    </xf>
    <xf numFmtId="3" fontId="0" fillId="0" borderId="15" xfId="0" applyNumberFormat="1" applyFont="1" applyBorder="1" applyAlignment="1">
      <alignment horizontal="center"/>
    </xf>
    <xf numFmtId="0" fontId="0" fillId="0" borderId="0" xfId="0" applyFont="1" applyAlignment="1">
      <alignment/>
    </xf>
    <xf numFmtId="49" fontId="0" fillId="0" borderId="27" xfId="0" applyNumberFormat="1" applyFont="1" applyBorder="1" applyAlignment="1">
      <alignment horizontal="right"/>
    </xf>
    <xf numFmtId="0" fontId="8" fillId="0" borderId="15" xfId="0" applyFont="1" applyBorder="1" applyAlignment="1">
      <alignment horizontal="right"/>
    </xf>
    <xf numFmtId="191" fontId="0" fillId="0" borderId="15" xfId="0" applyNumberFormat="1" applyFont="1" applyBorder="1" applyAlignment="1">
      <alignment horizontal="right"/>
    </xf>
    <xf numFmtId="0" fontId="0" fillId="0" borderId="15" xfId="0" applyFont="1" applyBorder="1" applyAlignment="1">
      <alignment horizontal="justify" vertical="top" wrapText="1" shrinkToFit="1"/>
    </xf>
    <xf numFmtId="0" fontId="5" fillId="0" borderId="28" xfId="0" applyFont="1" applyBorder="1" applyAlignment="1">
      <alignment horizontal="right"/>
    </xf>
    <xf numFmtId="0" fontId="8" fillId="0" borderId="29" xfId="0" applyFont="1" applyBorder="1" applyAlignment="1">
      <alignment horizontal="center"/>
    </xf>
    <xf numFmtId="0" fontId="8" fillId="0" borderId="28" xfId="0" applyFont="1" applyBorder="1" applyAlignment="1">
      <alignment horizontal="right"/>
    </xf>
    <xf numFmtId="4" fontId="8" fillId="0" borderId="29" xfId="0" applyNumberFormat="1" applyFont="1" applyFill="1" applyBorder="1" applyAlignment="1">
      <alignment horizontal="right"/>
    </xf>
    <xf numFmtId="4" fontId="5" fillId="0" borderId="30" xfId="0" applyNumberFormat="1" applyFont="1" applyBorder="1" applyAlignment="1">
      <alignment horizontal="right"/>
    </xf>
    <xf numFmtId="0" fontId="4" fillId="0" borderId="31" xfId="0" applyFont="1" applyBorder="1" applyAlignment="1">
      <alignment horizontal="right"/>
    </xf>
    <xf numFmtId="0" fontId="0" fillId="0" borderId="31" xfId="0" applyFont="1" applyBorder="1" applyAlignment="1">
      <alignment horizontal="right"/>
    </xf>
    <xf numFmtId="4" fontId="0" fillId="0" borderId="13" xfId="0" applyNumberFormat="1" applyFont="1" applyFill="1" applyBorder="1" applyAlignment="1">
      <alignment horizontal="right"/>
    </xf>
    <xf numFmtId="4" fontId="4" fillId="0" borderId="32" xfId="0" applyNumberFormat="1" applyFont="1" applyBorder="1" applyAlignment="1">
      <alignment horizontal="right"/>
    </xf>
    <xf numFmtId="4" fontId="4" fillId="0" borderId="19" xfId="0" applyNumberFormat="1" applyFont="1" applyBorder="1" applyAlignment="1">
      <alignment horizontal="right"/>
    </xf>
    <xf numFmtId="0" fontId="5" fillId="0" borderId="33" xfId="0" applyFont="1" applyBorder="1" applyAlignment="1">
      <alignment horizontal="centerContinuous" vertical="center"/>
    </xf>
    <xf numFmtId="189" fontId="5" fillId="0" borderId="34" xfId="0" applyNumberFormat="1" applyFont="1" applyBorder="1" applyAlignment="1">
      <alignment horizontal="centerContinuous" vertical="center"/>
    </xf>
    <xf numFmtId="4" fontId="5" fillId="0" borderId="33" xfId="0" applyNumberFormat="1" applyFont="1" applyFill="1" applyBorder="1" applyAlignment="1" applyProtection="1">
      <alignment horizontal="centerContinuous" vertical="center"/>
      <protection hidden="1"/>
    </xf>
    <xf numFmtId="4" fontId="5" fillId="0" borderId="35" xfId="0" applyNumberFormat="1" applyFont="1" applyBorder="1" applyAlignment="1">
      <alignment horizontal="centerContinuous" vertical="center"/>
    </xf>
    <xf numFmtId="0" fontId="8" fillId="0" borderId="14" xfId="61" applyFont="1" applyBorder="1" applyAlignment="1">
      <alignment horizontal="center" vertical="top"/>
      <protection/>
    </xf>
    <xf numFmtId="0" fontId="5" fillId="0" borderId="15" xfId="0" applyFont="1" applyBorder="1" applyAlignment="1">
      <alignment horizontal="left"/>
    </xf>
    <xf numFmtId="0" fontId="8" fillId="0" borderId="0" xfId="0" applyFont="1" applyBorder="1" applyAlignment="1">
      <alignment horizontal="center"/>
    </xf>
    <xf numFmtId="4" fontId="8" fillId="0" borderId="0" xfId="0" applyNumberFormat="1" applyFont="1" applyFill="1" applyBorder="1" applyAlignment="1" applyProtection="1">
      <alignment horizontal="right"/>
      <protection hidden="1"/>
    </xf>
    <xf numFmtId="4" fontId="8" fillId="0" borderId="19" xfId="0" applyNumberFormat="1" applyFont="1" applyBorder="1" applyAlignment="1" applyProtection="1">
      <alignment horizontal="right"/>
      <protection hidden="1"/>
    </xf>
    <xf numFmtId="4" fontId="5" fillId="0" borderId="19" xfId="0" applyNumberFormat="1" applyFont="1" applyBorder="1" applyAlignment="1" applyProtection="1">
      <alignment horizontal="right"/>
      <protection hidden="1"/>
    </xf>
    <xf numFmtId="1" fontId="8" fillId="0" borderId="15" xfId="0" applyNumberFormat="1" applyFont="1" applyBorder="1" applyAlignment="1">
      <alignment horizontal="right"/>
    </xf>
    <xf numFmtId="0" fontId="8" fillId="0" borderId="0" xfId="61" applyFont="1" applyBorder="1">
      <alignment/>
      <protection/>
    </xf>
    <xf numFmtId="0" fontId="8" fillId="0" borderId="15" xfId="61" applyFont="1" applyBorder="1">
      <alignment/>
      <protection/>
    </xf>
    <xf numFmtId="0" fontId="8" fillId="0" borderId="0" xfId="61" applyFont="1" applyFill="1" applyBorder="1">
      <alignment/>
      <protection/>
    </xf>
    <xf numFmtId="0" fontId="8" fillId="0" borderId="19" xfId="61" applyFont="1" applyBorder="1">
      <alignment/>
      <protection/>
    </xf>
    <xf numFmtId="0" fontId="8" fillId="0" borderId="36" xfId="61" applyFont="1" applyBorder="1">
      <alignment/>
      <protection/>
    </xf>
    <xf numFmtId="0" fontId="8" fillId="0" borderId="29" xfId="61" applyFont="1" applyBorder="1">
      <alignment/>
      <protection/>
    </xf>
    <xf numFmtId="0" fontId="0" fillId="0" borderId="12" xfId="61" applyFont="1" applyBorder="1" applyAlignment="1">
      <alignment horizontal="center" vertical="top"/>
      <protection/>
    </xf>
    <xf numFmtId="0" fontId="0" fillId="0" borderId="31" xfId="61" applyFont="1" applyBorder="1">
      <alignment/>
      <protection/>
    </xf>
    <xf numFmtId="0" fontId="0" fillId="0" borderId="13" xfId="61" applyFont="1" applyBorder="1">
      <alignment/>
      <protection/>
    </xf>
    <xf numFmtId="0" fontId="0" fillId="0" borderId="13" xfId="61" applyFont="1" applyFill="1" applyBorder="1">
      <alignment/>
      <protection/>
    </xf>
    <xf numFmtId="0" fontId="0" fillId="0" borderId="32" xfId="61" applyFont="1" applyBorder="1">
      <alignment/>
      <protection/>
    </xf>
    <xf numFmtId="0" fontId="0" fillId="0" borderId="0" xfId="61" applyFont="1" applyAlignment="1">
      <alignment horizontal="center" vertical="top"/>
      <protection/>
    </xf>
    <xf numFmtId="0" fontId="0" fillId="0" borderId="0" xfId="61" applyFont="1" applyFill="1">
      <alignment/>
      <protection/>
    </xf>
    <xf numFmtId="49" fontId="0" fillId="0" borderId="14" xfId="0" applyNumberFormat="1" applyFont="1" applyBorder="1" applyAlignment="1">
      <alignment horizontal="center" vertical="top" wrapText="1"/>
    </xf>
    <xf numFmtId="0" fontId="45" fillId="0" borderId="15" xfId="0" applyFont="1" applyBorder="1" applyAlignment="1">
      <alignment horizontal="justify" vertical="top" wrapText="1"/>
    </xf>
    <xf numFmtId="0" fontId="45" fillId="0" borderId="0" xfId="0" applyFont="1" applyAlignment="1">
      <alignment/>
    </xf>
    <xf numFmtId="49" fontId="45" fillId="0" borderId="27" xfId="0" applyNumberFormat="1" applyFont="1" applyBorder="1" applyAlignment="1">
      <alignment horizontal="center" vertical="top"/>
    </xf>
    <xf numFmtId="0" fontId="45" fillId="0" borderId="15" xfId="0" applyFont="1" applyBorder="1" applyAlignment="1">
      <alignment horizontal="center" vertical="top"/>
    </xf>
    <xf numFmtId="0" fontId="45" fillId="0" borderId="15" xfId="0" applyFont="1" applyBorder="1" applyAlignment="1">
      <alignment horizontal="center"/>
    </xf>
    <xf numFmtId="4" fontId="45" fillId="0" borderId="19" xfId="0" applyNumberFormat="1" applyFont="1" applyBorder="1" applyAlignment="1">
      <alignment horizontal="right" vertical="top"/>
    </xf>
    <xf numFmtId="0" fontId="5" fillId="0" borderId="33" xfId="0" applyFont="1" applyBorder="1" applyAlignment="1">
      <alignment horizontal="centerContinuous"/>
    </xf>
    <xf numFmtId="3" fontId="5" fillId="0" borderId="34" xfId="0" applyNumberFormat="1" applyFont="1" applyBorder="1" applyAlignment="1">
      <alignment horizontal="centerContinuous"/>
    </xf>
    <xf numFmtId="4" fontId="5" fillId="0" borderId="34" xfId="0" applyNumberFormat="1" applyFont="1" applyFill="1" applyBorder="1" applyAlignment="1">
      <alignment horizontal="centerContinuous"/>
    </xf>
    <xf numFmtId="4" fontId="5" fillId="0" borderId="37" xfId="0" applyNumberFormat="1" applyFont="1" applyBorder="1" applyAlignment="1">
      <alignment horizontal="centerContinuous"/>
    </xf>
    <xf numFmtId="2" fontId="0" fillId="0" borderId="0" xfId="61" applyNumberFormat="1" applyFont="1">
      <alignment/>
      <protection/>
    </xf>
    <xf numFmtId="0" fontId="4" fillId="0" borderId="0" xfId="61" applyFont="1">
      <alignment/>
      <protection/>
    </xf>
    <xf numFmtId="49" fontId="0" fillId="0" borderId="12" xfId="0" applyNumberFormat="1" applyFont="1" applyBorder="1" applyAlignment="1">
      <alignment horizontal="right"/>
    </xf>
    <xf numFmtId="4" fontId="6" fillId="0" borderId="31" xfId="59" applyNumberFormat="1" applyFont="1" applyBorder="1" applyAlignment="1">
      <alignment horizontal="justify" vertical="top" wrapText="1"/>
      <protection/>
    </xf>
    <xf numFmtId="0" fontId="0" fillId="0" borderId="31" xfId="0" applyFont="1" applyBorder="1" applyAlignment="1">
      <alignment horizontal="center"/>
    </xf>
    <xf numFmtId="4" fontId="0" fillId="0" borderId="31" xfId="0" applyNumberFormat="1" applyFont="1" applyBorder="1" applyAlignment="1">
      <alignment horizontal="right"/>
    </xf>
    <xf numFmtId="4" fontId="0" fillId="0" borderId="31" xfId="0" applyNumberFormat="1" applyFont="1" applyFill="1" applyBorder="1" applyAlignment="1">
      <alignment horizontal="right"/>
    </xf>
    <xf numFmtId="4" fontId="0" fillId="0" borderId="38" xfId="0" applyNumberFormat="1" applyFont="1" applyBorder="1" applyAlignment="1">
      <alignment horizontal="right"/>
    </xf>
    <xf numFmtId="4" fontId="0" fillId="0" borderId="22" xfId="0" applyNumberFormat="1" applyFont="1" applyBorder="1" applyAlignment="1">
      <alignment horizontal="right"/>
    </xf>
    <xf numFmtId="0" fontId="8" fillId="0" borderId="24" xfId="0" applyFont="1" applyBorder="1" applyAlignment="1">
      <alignment horizontal="center"/>
    </xf>
    <xf numFmtId="189" fontId="8" fillId="0" borderId="25" xfId="0" applyNumberFormat="1" applyFont="1" applyBorder="1" applyAlignment="1">
      <alignment horizontal="right"/>
    </xf>
    <xf numFmtId="4" fontId="8" fillId="0" borderId="24" xfId="0" applyNumberFormat="1" applyFont="1" applyFill="1" applyBorder="1" applyAlignment="1">
      <alignment horizontal="right"/>
    </xf>
    <xf numFmtId="4" fontId="5" fillId="0" borderId="39" xfId="0" applyNumberFormat="1" applyFont="1" applyBorder="1" applyAlignment="1" applyProtection="1">
      <alignment horizontal="right"/>
      <protection hidden="1"/>
    </xf>
    <xf numFmtId="4" fontId="5" fillId="0" borderId="16" xfId="0" applyNumberFormat="1" applyFont="1" applyBorder="1" applyAlignment="1" applyProtection="1">
      <alignment horizontal="right"/>
      <protection hidden="1"/>
    </xf>
    <xf numFmtId="0" fontId="0" fillId="0" borderId="31" xfId="0" applyFont="1" applyBorder="1" applyAlignment="1">
      <alignment/>
    </xf>
    <xf numFmtId="4" fontId="0" fillId="0" borderId="31" xfId="0" applyNumberFormat="1" applyFont="1" applyFill="1" applyBorder="1" applyAlignment="1" applyProtection="1">
      <alignment horizontal="right"/>
      <protection hidden="1"/>
    </xf>
    <xf numFmtId="0" fontId="0" fillId="0" borderId="22" xfId="0" applyFont="1" applyBorder="1" applyAlignment="1">
      <alignment horizontal="center"/>
    </xf>
    <xf numFmtId="4" fontId="0" fillId="0" borderId="22" xfId="0" applyNumberFormat="1" applyFont="1" applyFill="1" applyBorder="1" applyAlignment="1" applyProtection="1">
      <alignment horizontal="right"/>
      <protection hidden="1"/>
    </xf>
    <xf numFmtId="4" fontId="0" fillId="0" borderId="40" xfId="0" applyNumberFormat="1" applyFont="1" applyBorder="1" applyAlignment="1">
      <alignment horizontal="right"/>
    </xf>
    <xf numFmtId="49" fontId="0" fillId="0" borderId="41" xfId="0" applyNumberFormat="1" applyFont="1" applyBorder="1" applyAlignment="1">
      <alignment horizontal="center" vertical="top"/>
    </xf>
    <xf numFmtId="4" fontId="0" fillId="0" borderId="32" xfId="0" applyNumberFormat="1" applyFont="1" applyBorder="1" applyAlignment="1">
      <alignment horizontal="right"/>
    </xf>
    <xf numFmtId="49" fontId="0" fillId="0" borderId="42" xfId="0" applyNumberFormat="1" applyFont="1" applyBorder="1" applyAlignment="1">
      <alignment horizontal="center" vertical="top"/>
    </xf>
    <xf numFmtId="4" fontId="0" fillId="0" borderId="32" xfId="0" applyNumberFormat="1" applyFont="1" applyBorder="1" applyAlignment="1">
      <alignment horizontal="right" wrapText="1" shrinkToFit="1"/>
    </xf>
    <xf numFmtId="191" fontId="0" fillId="0" borderId="31" xfId="0" applyNumberFormat="1" applyFont="1" applyBorder="1" applyAlignment="1">
      <alignment horizontal="right"/>
    </xf>
    <xf numFmtId="0" fontId="8" fillId="0" borderId="0" xfId="61" applyFont="1">
      <alignment/>
      <protection/>
    </xf>
    <xf numFmtId="4" fontId="0" fillId="0" borderId="22" xfId="0" applyNumberFormat="1" applyFont="1" applyFill="1" applyBorder="1" applyAlignment="1">
      <alignment horizontal="justify" wrapText="1" shrinkToFit="1"/>
    </xf>
    <xf numFmtId="0" fontId="45" fillId="0" borderId="15" xfId="0" applyFont="1" applyBorder="1" applyAlignment="1">
      <alignment horizontal="left" vertical="top" wrapText="1"/>
    </xf>
    <xf numFmtId="0" fontId="45" fillId="0" borderId="15" xfId="0" applyFont="1" applyBorder="1" applyAlignment="1">
      <alignment horizontal="center" vertical="center"/>
    </xf>
    <xf numFmtId="0" fontId="5" fillId="0" borderId="22" xfId="0" applyFont="1" applyBorder="1" applyAlignment="1">
      <alignment horizontal="right"/>
    </xf>
    <xf numFmtId="0" fontId="8" fillId="0" borderId="22" xfId="0" applyFont="1" applyBorder="1" applyAlignment="1">
      <alignment horizontal="center"/>
    </xf>
    <xf numFmtId="189" fontId="8" fillId="0" borderId="22" xfId="0" applyNumberFormat="1" applyFont="1" applyBorder="1" applyAlignment="1">
      <alignment horizontal="right"/>
    </xf>
    <xf numFmtId="4" fontId="8" fillId="0" borderId="22" xfId="0" applyNumberFormat="1" applyFont="1" applyFill="1" applyBorder="1" applyAlignment="1">
      <alignment horizontal="right"/>
    </xf>
    <xf numFmtId="0" fontId="5" fillId="0" borderId="31" xfId="0" applyFont="1" applyBorder="1" applyAlignment="1">
      <alignment horizontal="right"/>
    </xf>
    <xf numFmtId="0" fontId="8" fillId="0" borderId="13" xfId="0" applyFont="1" applyBorder="1" applyAlignment="1">
      <alignment horizontal="center"/>
    </xf>
    <xf numFmtId="189" fontId="8" fillId="0" borderId="31" xfId="0" applyNumberFormat="1" applyFont="1" applyBorder="1" applyAlignment="1">
      <alignment horizontal="right"/>
    </xf>
    <xf numFmtId="4" fontId="5" fillId="0" borderId="32" xfId="0" applyNumberFormat="1" applyFont="1" applyBorder="1" applyAlignment="1" applyProtection="1">
      <alignment horizontal="right"/>
      <protection hidden="1"/>
    </xf>
    <xf numFmtId="4" fontId="5" fillId="0" borderId="40" xfId="0" applyNumberFormat="1" applyFont="1" applyBorder="1" applyAlignment="1">
      <alignment horizontal="right"/>
    </xf>
    <xf numFmtId="0" fontId="8" fillId="0" borderId="31" xfId="0" applyFont="1" applyBorder="1" applyAlignment="1">
      <alignment horizontal="center"/>
    </xf>
    <xf numFmtId="0" fontId="8" fillId="0" borderId="31" xfId="0" applyFont="1" applyBorder="1" applyAlignment="1">
      <alignment horizontal="right"/>
    </xf>
    <xf numFmtId="4" fontId="8" fillId="0" borderId="31" xfId="0" applyNumberFormat="1" applyFont="1" applyFill="1" applyBorder="1" applyAlignment="1">
      <alignment horizontal="right"/>
    </xf>
    <xf numFmtId="4" fontId="5" fillId="0" borderId="32" xfId="0" applyNumberFormat="1" applyFont="1" applyBorder="1" applyAlignment="1">
      <alignment horizontal="right"/>
    </xf>
    <xf numFmtId="0" fontId="8" fillId="0" borderId="22" xfId="0" applyFont="1" applyBorder="1" applyAlignment="1">
      <alignment horizontal="right"/>
    </xf>
    <xf numFmtId="4" fontId="6" fillId="0" borderId="22" xfId="59" applyNumberFormat="1" applyFont="1" applyBorder="1" applyAlignment="1">
      <alignment horizontal="justify" vertical="top" wrapText="1"/>
      <protection/>
    </xf>
    <xf numFmtId="191" fontId="0" fillId="0" borderId="22" xfId="0" applyNumberFormat="1" applyFont="1" applyBorder="1" applyAlignment="1">
      <alignment horizontal="right"/>
    </xf>
    <xf numFmtId="49" fontId="0" fillId="0" borderId="10" xfId="0" applyNumberFormat="1" applyFont="1" applyBorder="1" applyAlignment="1">
      <alignment horizontal="right"/>
    </xf>
    <xf numFmtId="0" fontId="0" fillId="0" borderId="15" xfId="57" applyFont="1" applyFill="1" applyBorder="1" applyAlignment="1">
      <alignment horizontal="justify" vertical="justify" wrapText="1"/>
      <protection/>
    </xf>
    <xf numFmtId="4" fontId="0" fillId="0" borderId="31" xfId="0" applyNumberFormat="1" applyFont="1" applyFill="1" applyBorder="1" applyAlignment="1">
      <alignment horizontal="justify" wrapText="1" shrinkToFit="1"/>
    </xf>
    <xf numFmtId="4" fontId="0" fillId="0" borderId="31" xfId="0" applyNumberFormat="1" applyFont="1" applyBorder="1" applyAlignment="1">
      <alignment horizontal="right" wrapText="1" shrinkToFit="1"/>
    </xf>
    <xf numFmtId="0" fontId="0" fillId="0" borderId="22" xfId="0" applyFont="1" applyBorder="1" applyAlignment="1">
      <alignment/>
    </xf>
    <xf numFmtId="4" fontId="8" fillId="0" borderId="31" xfId="0" applyNumberFormat="1" applyFont="1" applyFill="1" applyBorder="1" applyAlignment="1" applyProtection="1">
      <alignment horizontal="right"/>
      <protection hidden="1"/>
    </xf>
    <xf numFmtId="49" fontId="4" fillId="33" borderId="10" xfId="0" applyNumberFormat="1" applyFont="1" applyFill="1" applyBorder="1" applyAlignment="1">
      <alignment horizontal="center" vertical="top"/>
    </xf>
    <xf numFmtId="0" fontId="4" fillId="33" borderId="11" xfId="0" applyFont="1" applyFill="1" applyBorder="1" applyAlignment="1">
      <alignment horizontal="center"/>
    </xf>
    <xf numFmtId="0" fontId="0" fillId="0" borderId="0" xfId="61" applyFont="1">
      <alignment/>
      <protection/>
    </xf>
    <xf numFmtId="49" fontId="4" fillId="33" borderId="12" xfId="0" applyNumberFormat="1" applyFont="1" applyFill="1" applyBorder="1" applyAlignment="1">
      <alignment horizontal="center" vertical="top"/>
    </xf>
    <xf numFmtId="0" fontId="4" fillId="33" borderId="13" xfId="0" applyFont="1" applyFill="1" applyBorder="1" applyAlignment="1">
      <alignment horizontal="center"/>
    </xf>
    <xf numFmtId="4" fontId="0" fillId="0" borderId="0" xfId="61" applyNumberFormat="1" applyFont="1">
      <alignment/>
      <protection/>
    </xf>
    <xf numFmtId="3" fontId="5" fillId="0" borderId="34" xfId="0" applyNumberFormat="1" applyFont="1" applyBorder="1" applyAlignment="1">
      <alignment horizontal="centerContinuous" vertical="center"/>
    </xf>
    <xf numFmtId="4" fontId="5" fillId="0" borderId="34" xfId="0" applyNumberFormat="1" applyFont="1" applyFill="1" applyBorder="1" applyAlignment="1">
      <alignment horizontal="centerContinuous" vertical="center"/>
    </xf>
    <xf numFmtId="4" fontId="5" fillId="0" borderId="37" xfId="0" applyNumberFormat="1" applyFont="1" applyBorder="1" applyAlignment="1">
      <alignment horizontal="centerContinuous" vertical="center"/>
    </xf>
    <xf numFmtId="4" fontId="8" fillId="0" borderId="0" xfId="61" applyNumberFormat="1" applyFont="1">
      <alignment/>
      <protection/>
    </xf>
    <xf numFmtId="49" fontId="9" fillId="0" borderId="14" xfId="0" applyNumberFormat="1" applyFont="1" applyBorder="1" applyAlignment="1">
      <alignment horizontal="center" vertical="center"/>
    </xf>
    <xf numFmtId="0" fontId="9" fillId="0" borderId="15" xfId="0" applyFont="1" applyBorder="1" applyAlignment="1">
      <alignment horizontal="centerContinuous" vertical="center"/>
    </xf>
    <xf numFmtId="0" fontId="9" fillId="0" borderId="0" xfId="0" applyFont="1" applyBorder="1" applyAlignment="1">
      <alignment horizontal="centerContinuous" vertical="center"/>
    </xf>
    <xf numFmtId="3" fontId="9" fillId="0" borderId="15" xfId="0" applyNumberFormat="1" applyFont="1" applyBorder="1" applyAlignment="1">
      <alignment horizontal="centerContinuous" vertical="center"/>
    </xf>
    <xf numFmtId="4" fontId="9" fillId="0" borderId="15" xfId="0" applyNumberFormat="1" applyFont="1" applyFill="1" applyBorder="1" applyAlignment="1">
      <alignment horizontal="centerContinuous" vertical="center"/>
    </xf>
    <xf numFmtId="4" fontId="9" fillId="0" borderId="16" xfId="0" applyNumberFormat="1" applyFont="1" applyBorder="1" applyAlignment="1">
      <alignment horizontal="centerContinuous" vertical="center"/>
    </xf>
    <xf numFmtId="0" fontId="0" fillId="0" borderId="27" xfId="0" applyFont="1" applyBorder="1" applyAlignment="1" applyProtection="1">
      <alignment horizontal="center" vertical="top"/>
      <protection locked="0"/>
    </xf>
    <xf numFmtId="49" fontId="5" fillId="0" borderId="15" xfId="0" applyNumberFormat="1" applyFont="1" applyBorder="1" applyAlignment="1" applyProtection="1">
      <alignment vertical="top" wrapText="1"/>
      <protection locked="0"/>
    </xf>
    <xf numFmtId="0" fontId="4" fillId="0" borderId="15" xfId="0" applyFont="1" applyBorder="1" applyAlignment="1" applyProtection="1">
      <alignment/>
      <protection locked="0"/>
    </xf>
    <xf numFmtId="190" fontId="4" fillId="0" borderId="15" xfId="0" applyNumberFormat="1" applyFont="1" applyBorder="1" applyAlignment="1" applyProtection="1">
      <alignment horizontal="center"/>
      <protection locked="0"/>
    </xf>
    <xf numFmtId="4" fontId="4" fillId="0" borderId="15" xfId="0" applyNumberFormat="1" applyFont="1" applyBorder="1" applyAlignment="1" applyProtection="1">
      <alignment horizontal="center"/>
      <protection locked="0"/>
    </xf>
    <xf numFmtId="4" fontId="4" fillId="0" borderId="19" xfId="0" applyNumberFormat="1" applyFont="1" applyBorder="1" applyAlignment="1" applyProtection="1">
      <alignment/>
      <protection locked="0"/>
    </xf>
    <xf numFmtId="49" fontId="0" fillId="0" borderId="15" xfId="0" applyNumberFormat="1" applyFont="1" applyBorder="1" applyAlignment="1" applyProtection="1">
      <alignment horizontal="justify" vertical="top" wrapText="1"/>
      <protection locked="0"/>
    </xf>
    <xf numFmtId="0" fontId="0" fillId="0" borderId="15" xfId="0" applyFont="1" applyBorder="1" applyAlignment="1" applyProtection="1">
      <alignment/>
      <protection locked="0"/>
    </xf>
    <xf numFmtId="190" fontId="0" fillId="0" borderId="15" xfId="0" applyNumberFormat="1" applyFont="1" applyBorder="1" applyAlignment="1" applyProtection="1">
      <alignment horizontal="center"/>
      <protection locked="0"/>
    </xf>
    <xf numFmtId="4" fontId="0" fillId="0" borderId="15" xfId="0" applyNumberFormat="1" applyFont="1" applyBorder="1" applyAlignment="1" applyProtection="1">
      <alignment horizontal="center"/>
      <protection locked="0"/>
    </xf>
    <xf numFmtId="4" fontId="0" fillId="0" borderId="19" xfId="0" applyNumberFormat="1" applyFont="1" applyBorder="1" applyAlignment="1" applyProtection="1">
      <alignment/>
      <protection locked="0"/>
    </xf>
    <xf numFmtId="4" fontId="0" fillId="0" borderId="0" xfId="0" applyNumberFormat="1" applyFont="1" applyAlignment="1">
      <alignment/>
    </xf>
    <xf numFmtId="0" fontId="0" fillId="0" borderId="27" xfId="0" applyFont="1" applyBorder="1" applyAlignment="1" applyProtection="1">
      <alignment horizontal="center"/>
      <protection locked="0"/>
    </xf>
    <xf numFmtId="49" fontId="0" fillId="0" borderId="15" xfId="0" applyNumberFormat="1" applyFont="1" applyBorder="1" applyAlignment="1" applyProtection="1">
      <alignment vertical="top" wrapText="1"/>
      <protection locked="0"/>
    </xf>
    <xf numFmtId="0" fontId="0" fillId="0" borderId="15" xfId="0" applyFont="1" applyBorder="1" applyAlignment="1" applyProtection="1">
      <alignment horizontal="center"/>
      <protection locked="0"/>
    </xf>
    <xf numFmtId="4" fontId="0" fillId="0" borderId="19" xfId="0" applyNumberFormat="1" applyFont="1" applyBorder="1" applyAlignment="1">
      <alignment/>
    </xf>
    <xf numFmtId="4" fontId="0" fillId="0" borderId="0" xfId="0" applyNumberFormat="1" applyFont="1" applyAlignment="1">
      <alignment/>
    </xf>
    <xf numFmtId="190" fontId="6" fillId="0" borderId="15" xfId="0" applyNumberFormat="1" applyFont="1" applyBorder="1" applyAlignment="1" applyProtection="1">
      <alignment horizontal="center"/>
      <protection locked="0"/>
    </xf>
    <xf numFmtId="0" fontId="0" fillId="0" borderId="27" xfId="0" applyNumberFormat="1" applyFont="1" applyBorder="1" applyAlignment="1" applyProtection="1">
      <alignment horizontal="center" vertical="top"/>
      <protection locked="0"/>
    </xf>
    <xf numFmtId="0" fontId="0" fillId="0" borderId="0" xfId="0" applyFont="1" applyBorder="1" applyAlignment="1">
      <alignment/>
    </xf>
    <xf numFmtId="0" fontId="0" fillId="0" borderId="27" xfId="42" applyNumberFormat="1" applyFont="1" applyBorder="1" applyAlignment="1" applyProtection="1">
      <alignment horizontal="center" vertical="top"/>
      <protection locked="0"/>
    </xf>
    <xf numFmtId="49" fontId="0" fillId="0" borderId="14" xfId="0" applyNumberFormat="1" applyFont="1" applyBorder="1" applyAlignment="1">
      <alignment horizontal="center" vertical="top"/>
    </xf>
    <xf numFmtId="0" fontId="5" fillId="0" borderId="28" xfId="0" applyFont="1" applyBorder="1" applyAlignment="1">
      <alignment horizontal="right"/>
    </xf>
    <xf numFmtId="0" fontId="8" fillId="0" borderId="29" xfId="0" applyFont="1" applyBorder="1" applyAlignment="1">
      <alignment horizontal="center"/>
    </xf>
    <xf numFmtId="0" fontId="8" fillId="0" borderId="28" xfId="0" applyFont="1" applyBorder="1" applyAlignment="1">
      <alignment horizontal="right"/>
    </xf>
    <xf numFmtId="4" fontId="8" fillId="0" borderId="29" xfId="0" applyNumberFormat="1" applyFont="1" applyFill="1" applyBorder="1" applyAlignment="1">
      <alignment horizontal="right"/>
    </xf>
    <xf numFmtId="4" fontId="5" fillId="0" borderId="30" xfId="0" applyNumberFormat="1" applyFont="1" applyBorder="1" applyAlignment="1">
      <alignment horizontal="right"/>
    </xf>
    <xf numFmtId="4" fontId="0" fillId="0" borderId="0" xfId="61" applyNumberFormat="1" applyFont="1">
      <alignment/>
      <protection/>
    </xf>
    <xf numFmtId="0" fontId="0" fillId="0" borderId="15" xfId="0" applyNumberFormat="1" applyFont="1" applyBorder="1" applyAlignment="1" applyProtection="1">
      <alignment horizontal="justify" vertical="top" wrapText="1"/>
      <protection locked="0"/>
    </xf>
    <xf numFmtId="0" fontId="0" fillId="0" borderId="27" xfId="0" applyFont="1" applyBorder="1" applyAlignment="1" applyProtection="1" quotePrefix="1">
      <alignment horizontal="center" vertical="top"/>
      <protection locked="0"/>
    </xf>
    <xf numFmtId="49" fontId="0" fillId="0" borderId="15" xfId="0" applyNumberFormat="1" applyFont="1" applyBorder="1" applyAlignment="1" applyProtection="1">
      <alignment horizontal="left" vertical="top" wrapText="1"/>
      <protection locked="0"/>
    </xf>
    <xf numFmtId="4" fontId="9" fillId="0" borderId="19" xfId="0" applyNumberFormat="1" applyFont="1" applyBorder="1" applyAlignment="1">
      <alignment horizontal="centerContinuous" vertical="center"/>
    </xf>
    <xf numFmtId="3" fontId="0" fillId="0" borderId="15" xfId="0" applyNumberFormat="1" applyFont="1" applyBorder="1" applyAlignment="1">
      <alignment horizontal="right" wrapText="1" shrinkToFit="1"/>
    </xf>
    <xf numFmtId="49" fontId="0" fillId="0" borderId="27" xfId="0" applyNumberFormat="1" applyFont="1" applyFill="1" applyBorder="1" applyAlignment="1">
      <alignment horizontal="center" vertical="top" wrapText="1" shrinkToFit="1"/>
    </xf>
    <xf numFmtId="0" fontId="0" fillId="0" borderId="0" xfId="61" applyFont="1" applyAlignment="1">
      <alignment horizontal="justify" vertical="top" wrapText="1"/>
      <protection/>
    </xf>
    <xf numFmtId="0" fontId="0" fillId="0" borderId="15" xfId="0" applyFont="1" applyFill="1" applyBorder="1" applyAlignment="1">
      <alignment horizontal="center" wrapText="1" shrinkToFit="1"/>
    </xf>
    <xf numFmtId="3" fontId="0" fillId="0" borderId="15" xfId="0" applyNumberFormat="1" applyFont="1" applyFill="1" applyBorder="1" applyAlignment="1">
      <alignment horizontal="right" wrapText="1" shrinkToFit="1"/>
    </xf>
    <xf numFmtId="4" fontId="0" fillId="0" borderId="19" xfId="0" applyNumberFormat="1" applyFont="1" applyFill="1" applyBorder="1" applyAlignment="1">
      <alignment horizontal="right" wrapText="1" shrinkToFit="1"/>
    </xf>
    <xf numFmtId="0" fontId="0" fillId="0" borderId="0" xfId="0" applyFont="1" applyFill="1" applyAlignment="1">
      <alignment/>
    </xf>
    <xf numFmtId="4" fontId="0" fillId="0" borderId="0" xfId="0" applyNumberFormat="1" applyFont="1" applyFill="1" applyAlignment="1">
      <alignment/>
    </xf>
    <xf numFmtId="4" fontId="0" fillId="0" borderId="0" xfId="0" applyNumberFormat="1" applyFont="1" applyFill="1" applyAlignment="1">
      <alignment/>
    </xf>
    <xf numFmtId="49" fontId="0" fillId="0" borderId="27" xfId="0" applyNumberFormat="1" applyFont="1" applyBorder="1" applyAlignment="1">
      <alignment horizontal="center" vertical="top" wrapText="1" shrinkToFit="1"/>
    </xf>
    <xf numFmtId="0" fontId="0" fillId="0" borderId="15" xfId="0" applyFont="1" applyFill="1" applyBorder="1" applyAlignment="1">
      <alignment wrapText="1" shrinkToFit="1"/>
    </xf>
    <xf numFmtId="0" fontId="0" fillId="0" borderId="15" xfId="0" applyFont="1" applyFill="1" applyBorder="1" applyAlignment="1">
      <alignment/>
    </xf>
    <xf numFmtId="4" fontId="0" fillId="0" borderId="0" xfId="0" applyNumberFormat="1" applyFont="1" applyBorder="1" applyAlignment="1">
      <alignment/>
    </xf>
    <xf numFmtId="0" fontId="0" fillId="0" borderId="31" xfId="0" applyFont="1" applyBorder="1" applyAlignment="1">
      <alignment horizontal="center" wrapText="1" shrinkToFit="1"/>
    </xf>
    <xf numFmtId="3" fontId="0" fillId="0" borderId="31" xfId="0" applyNumberFormat="1" applyFont="1" applyBorder="1" applyAlignment="1">
      <alignment horizontal="right" wrapText="1" shrinkToFit="1"/>
    </xf>
    <xf numFmtId="1" fontId="0" fillId="0" borderId="43" xfId="0" applyNumberFormat="1" applyFont="1" applyBorder="1" applyAlignment="1">
      <alignment horizontal="right"/>
    </xf>
    <xf numFmtId="4" fontId="0" fillId="0" borderId="43" xfId="0" applyNumberFormat="1" applyFont="1" applyBorder="1" applyAlignment="1" applyProtection="1">
      <alignment horizontal="right"/>
      <protection hidden="1"/>
    </xf>
    <xf numFmtId="0" fontId="0" fillId="0" borderId="0" xfId="0" applyFont="1" applyBorder="1" applyAlignment="1">
      <alignment horizontal="center"/>
    </xf>
    <xf numFmtId="0" fontId="0" fillId="0" borderId="15" xfId="0" applyFont="1" applyBorder="1" applyAlignment="1">
      <alignment horizontal="right"/>
    </xf>
    <xf numFmtId="4" fontId="0" fillId="0" borderId="0" xfId="0" applyNumberFormat="1" applyFont="1" applyFill="1" applyBorder="1" applyAlignment="1">
      <alignment horizontal="right"/>
    </xf>
    <xf numFmtId="4" fontId="4" fillId="0" borderId="19" xfId="0" applyNumberFormat="1" applyFont="1" applyBorder="1" applyAlignment="1">
      <alignment horizontal="right"/>
    </xf>
    <xf numFmtId="0" fontId="9" fillId="0" borderId="33" xfId="0" applyFont="1" applyBorder="1" applyAlignment="1">
      <alignment horizontal="centerContinuous" vertical="center"/>
    </xf>
    <xf numFmtId="2" fontId="9" fillId="0" borderId="34" xfId="0" applyNumberFormat="1" applyFont="1" applyBorder="1" applyAlignment="1">
      <alignment horizontal="centerContinuous" vertical="center"/>
    </xf>
    <xf numFmtId="4" fontId="9" fillId="0" borderId="33" xfId="0" applyNumberFormat="1" applyFont="1" applyFill="1" applyBorder="1" applyAlignment="1" applyProtection="1">
      <alignment horizontal="centerContinuous" vertical="center"/>
      <protection hidden="1"/>
    </xf>
    <xf numFmtId="4" fontId="9" fillId="0" borderId="35" xfId="0" applyNumberFormat="1" applyFont="1" applyBorder="1" applyAlignment="1">
      <alignment horizontal="centerContinuous" vertical="center"/>
    </xf>
    <xf numFmtId="0" fontId="0" fillId="0" borderId="14" xfId="61" applyFont="1" applyBorder="1" applyAlignment="1">
      <alignment horizontal="center" vertical="top"/>
      <protection/>
    </xf>
    <xf numFmtId="0" fontId="9" fillId="0" borderId="15" xfId="0" applyFont="1" applyBorder="1" applyAlignment="1">
      <alignment horizontal="left"/>
    </xf>
    <xf numFmtId="189" fontId="0" fillId="0" borderId="15" xfId="0" applyNumberFormat="1" applyFont="1" applyBorder="1" applyAlignment="1">
      <alignment horizontal="right"/>
    </xf>
    <xf numFmtId="4" fontId="0" fillId="0" borderId="0" xfId="0" applyNumberFormat="1" applyFont="1" applyFill="1" applyBorder="1" applyAlignment="1" applyProtection="1">
      <alignment horizontal="right"/>
      <protection hidden="1"/>
    </xf>
    <xf numFmtId="4" fontId="0" fillId="0" borderId="19" xfId="0" applyNumberFormat="1" applyFont="1" applyBorder="1" applyAlignment="1" applyProtection="1">
      <alignment horizontal="right"/>
      <protection hidden="1"/>
    </xf>
    <xf numFmtId="0" fontId="8" fillId="0" borderId="0" xfId="0" applyFont="1" applyBorder="1" applyAlignment="1">
      <alignment horizontal="center"/>
    </xf>
    <xf numFmtId="1" fontId="8" fillId="0" borderId="15" xfId="0" applyNumberFormat="1" applyFont="1" applyBorder="1" applyAlignment="1">
      <alignment horizontal="right"/>
    </xf>
    <xf numFmtId="4" fontId="8" fillId="0" borderId="0" xfId="0" applyNumberFormat="1" applyFont="1" applyFill="1" applyBorder="1" applyAlignment="1" applyProtection="1">
      <alignment horizontal="right"/>
      <protection hidden="1"/>
    </xf>
    <xf numFmtId="4" fontId="5" fillId="0" borderId="19" xfId="0" applyNumberFormat="1" applyFont="1" applyBorder="1" applyAlignment="1" applyProtection="1">
      <alignment horizontal="right"/>
      <protection hidden="1"/>
    </xf>
    <xf numFmtId="4" fontId="5" fillId="0" borderId="19" xfId="0" applyNumberFormat="1" applyFont="1" applyBorder="1" applyAlignment="1">
      <alignment horizontal="right"/>
    </xf>
    <xf numFmtId="189" fontId="8" fillId="0" borderId="15" xfId="0" applyNumberFormat="1" applyFont="1" applyBorder="1" applyAlignment="1">
      <alignment horizontal="right"/>
    </xf>
    <xf numFmtId="0" fontId="0" fillId="0" borderId="0" xfId="61" applyFont="1" applyBorder="1">
      <alignment/>
      <protection/>
    </xf>
    <xf numFmtId="0" fontId="0" fillId="0" borderId="15" xfId="61" applyFont="1" applyBorder="1">
      <alignment/>
      <protection/>
    </xf>
    <xf numFmtId="0" fontId="0" fillId="0" borderId="0" xfId="61" applyFont="1" applyFill="1" applyBorder="1">
      <alignment/>
      <protection/>
    </xf>
    <xf numFmtId="0" fontId="0" fillId="0" borderId="19" xfId="61" applyFont="1" applyBorder="1">
      <alignment/>
      <protection/>
    </xf>
    <xf numFmtId="0" fontId="0" fillId="0" borderId="12" xfId="61" applyFont="1" applyBorder="1" applyAlignment="1">
      <alignment horizontal="center" vertical="top"/>
      <protection/>
    </xf>
    <xf numFmtId="0" fontId="0" fillId="0" borderId="13" xfId="61" applyFont="1" applyBorder="1">
      <alignment/>
      <protection/>
    </xf>
    <xf numFmtId="0" fontId="0" fillId="0" borderId="31" xfId="61" applyFont="1" applyBorder="1">
      <alignment/>
      <protection/>
    </xf>
    <xf numFmtId="0" fontId="0" fillId="0" borderId="13" xfId="61" applyFont="1" applyFill="1" applyBorder="1">
      <alignment/>
      <protection/>
    </xf>
    <xf numFmtId="0" fontId="0" fillId="0" borderId="32" xfId="61" applyFont="1" applyBorder="1">
      <alignment/>
      <protection/>
    </xf>
    <xf numFmtId="0" fontId="0" fillId="0" borderId="0" xfId="61" applyFont="1" applyAlignment="1">
      <alignment/>
      <protection/>
    </xf>
    <xf numFmtId="0" fontId="5" fillId="0" borderId="28" xfId="0" applyFont="1" applyBorder="1" applyAlignment="1">
      <alignment horizontal="right" vertical="center"/>
    </xf>
    <xf numFmtId="2" fontId="0" fillId="0" borderId="15" xfId="0" applyNumberFormat="1" applyFont="1" applyBorder="1" applyAlignment="1">
      <alignment horizontal="right"/>
    </xf>
    <xf numFmtId="0" fontId="0" fillId="0" borderId="15" xfId="0" applyFont="1" applyBorder="1" applyAlignment="1">
      <alignment horizontal="justify" vertical="top" wrapText="1"/>
    </xf>
    <xf numFmtId="0" fontId="8" fillId="0" borderId="14" xfId="61" applyFont="1" applyBorder="1" applyAlignment="1">
      <alignment horizontal="center" vertical="top"/>
      <protection/>
    </xf>
    <xf numFmtId="0" fontId="8" fillId="0" borderId="36" xfId="61" applyFont="1" applyBorder="1">
      <alignment/>
      <protection/>
    </xf>
    <xf numFmtId="0" fontId="8" fillId="0" borderId="29" xfId="61" applyFont="1" applyBorder="1">
      <alignment/>
      <protection/>
    </xf>
    <xf numFmtId="0" fontId="8" fillId="0" borderId="0" xfId="61" applyFont="1">
      <alignment/>
      <protection/>
    </xf>
    <xf numFmtId="3" fontId="0" fillId="0" borderId="0" xfId="61" applyNumberFormat="1" applyFont="1">
      <alignment/>
      <protection/>
    </xf>
    <xf numFmtId="0" fontId="0" fillId="0" borderId="15" xfId="0" applyFont="1" applyBorder="1" applyAlignment="1">
      <alignment horizontal="left" wrapText="1"/>
    </xf>
    <xf numFmtId="4" fontId="0" fillId="0" borderId="15" xfId="0" applyNumberFormat="1" applyFont="1" applyFill="1" applyBorder="1" applyAlignment="1">
      <alignment horizontal="right"/>
    </xf>
    <xf numFmtId="4" fontId="0" fillId="0" borderId="16" xfId="0" applyNumberFormat="1" applyFont="1" applyBorder="1" applyAlignment="1">
      <alignment horizontal="right"/>
    </xf>
    <xf numFmtId="1" fontId="0" fillId="0" borderId="31" xfId="0" applyNumberFormat="1" applyFont="1" applyBorder="1" applyAlignment="1">
      <alignment horizontal="right"/>
    </xf>
    <xf numFmtId="1" fontId="0" fillId="0" borderId="22" xfId="0" applyNumberFormat="1" applyFont="1" applyBorder="1" applyAlignment="1">
      <alignment horizontal="right"/>
    </xf>
    <xf numFmtId="4" fontId="8" fillId="0" borderId="15" xfId="0" applyNumberFormat="1" applyFont="1" applyFill="1" applyBorder="1" applyAlignment="1" applyProtection="1">
      <alignment horizontal="right"/>
      <protection hidden="1"/>
    </xf>
    <xf numFmtId="0" fontId="0" fillId="0" borderId="31" xfId="0" applyFont="1" applyBorder="1" applyAlignment="1">
      <alignment horizontal="left"/>
    </xf>
    <xf numFmtId="0" fontId="0" fillId="0" borderId="22" xfId="0" applyFont="1" applyBorder="1" applyAlignment="1">
      <alignment horizontal="left"/>
    </xf>
    <xf numFmtId="0" fontId="45" fillId="0" borderId="0" xfId="58" applyFont="1" applyBorder="1" applyAlignment="1">
      <alignment horizontal="justify" vertical="top" wrapText="1"/>
      <protection/>
    </xf>
    <xf numFmtId="0" fontId="5" fillId="0" borderId="15" xfId="0" applyFont="1" applyBorder="1" applyAlignment="1">
      <alignment horizontal="right"/>
    </xf>
    <xf numFmtId="0" fontId="8" fillId="0" borderId="15" xfId="0" applyFont="1" applyBorder="1" applyAlignment="1">
      <alignment horizontal="right"/>
    </xf>
    <xf numFmtId="4" fontId="8" fillId="0" borderId="0" xfId="0" applyNumberFormat="1" applyFont="1" applyFill="1" applyBorder="1" applyAlignment="1">
      <alignment horizontal="right"/>
    </xf>
    <xf numFmtId="0" fontId="0" fillId="0" borderId="14" xfId="0" applyFont="1" applyBorder="1" applyAlignment="1" applyProtection="1">
      <alignment horizontal="center" vertical="top"/>
      <protection locked="0"/>
    </xf>
    <xf numFmtId="0" fontId="4" fillId="0" borderId="0" xfId="0" applyFont="1" applyBorder="1" applyAlignment="1" applyProtection="1">
      <alignment/>
      <protection locked="0"/>
    </xf>
    <xf numFmtId="4" fontId="4" fillId="0" borderId="16" xfId="0" applyNumberFormat="1" applyFont="1" applyBorder="1" applyAlignment="1" applyProtection="1">
      <alignment/>
      <protection locked="0"/>
    </xf>
    <xf numFmtId="1" fontId="0" fillId="0" borderId="27" xfId="0" applyNumberFormat="1" applyFont="1" applyBorder="1" applyAlignment="1" applyProtection="1">
      <alignment horizontal="center" vertical="top" wrapText="1"/>
      <protection locked="0"/>
    </xf>
    <xf numFmtId="49" fontId="5" fillId="0" borderId="15" xfId="0" applyNumberFormat="1" applyFont="1" applyFill="1" applyBorder="1" applyAlignment="1" applyProtection="1">
      <alignment vertical="top" wrapText="1"/>
      <protection locked="0"/>
    </xf>
    <xf numFmtId="0" fontId="0" fillId="0" borderId="15" xfId="0" applyFont="1" applyBorder="1" applyAlignment="1">
      <alignment horizontal="left" vertical="justify" wrapText="1"/>
    </xf>
    <xf numFmtId="4" fontId="0" fillId="0" borderId="15" xfId="42" applyNumberFormat="1" applyFont="1" applyBorder="1" applyAlignment="1">
      <alignment horizontal="center"/>
    </xf>
    <xf numFmtId="4" fontId="0" fillId="0" borderId="19" xfId="42" applyNumberFormat="1" applyFont="1" applyBorder="1" applyAlignment="1">
      <alignment/>
    </xf>
    <xf numFmtId="49" fontId="0" fillId="0" borderId="15" xfId="0" applyNumberFormat="1" applyFont="1" applyFill="1" applyBorder="1" applyAlignment="1" applyProtection="1">
      <alignment horizontal="justify" vertical="top" wrapText="1"/>
      <protection locked="0"/>
    </xf>
    <xf numFmtId="0" fontId="0" fillId="0" borderId="15" xfId="0" applyFont="1" applyFill="1" applyBorder="1" applyAlignment="1">
      <alignment horizontal="justify" vertical="top" wrapText="1"/>
    </xf>
    <xf numFmtId="0" fontId="0" fillId="0" borderId="41" xfId="0" applyFont="1" applyBorder="1" applyAlignment="1" applyProtection="1" quotePrefix="1">
      <alignment horizontal="center" vertical="top"/>
      <protection locked="0"/>
    </xf>
    <xf numFmtId="49" fontId="0" fillId="0" borderId="31" xfId="0" applyNumberFormat="1" applyFont="1" applyBorder="1" applyAlignment="1" applyProtection="1">
      <alignment horizontal="left" vertical="top" wrapText="1"/>
      <protection locked="0"/>
    </xf>
    <xf numFmtId="0" fontId="0" fillId="0" borderId="31" xfId="0" applyFont="1" applyBorder="1" applyAlignment="1" applyProtection="1">
      <alignment horizontal="center"/>
      <protection locked="0"/>
    </xf>
    <xf numFmtId="190" fontId="6" fillId="0" borderId="31" xfId="0" applyNumberFormat="1" applyFont="1" applyBorder="1" applyAlignment="1" applyProtection="1">
      <alignment horizontal="center"/>
      <protection locked="0"/>
    </xf>
    <xf numFmtId="4" fontId="0" fillId="0" borderId="31" xfId="0" applyNumberFormat="1" applyFont="1" applyBorder="1" applyAlignment="1" applyProtection="1">
      <alignment horizontal="center"/>
      <protection locked="0"/>
    </xf>
    <xf numFmtId="4" fontId="0" fillId="0" borderId="32" xfId="0" applyNumberFormat="1" applyFont="1" applyBorder="1" applyAlignment="1">
      <alignment/>
    </xf>
    <xf numFmtId="0" fontId="0" fillId="0" borderId="42" xfId="0" applyFont="1" applyBorder="1" applyAlignment="1" applyProtection="1" quotePrefix="1">
      <alignment horizontal="center" vertical="top"/>
      <protection locked="0"/>
    </xf>
    <xf numFmtId="49" fontId="0" fillId="0" borderId="22" xfId="0" applyNumberFormat="1" applyFont="1" applyBorder="1" applyAlignment="1" applyProtection="1">
      <alignment horizontal="left" vertical="top" wrapText="1"/>
      <protection locked="0"/>
    </xf>
    <xf numFmtId="0" fontId="0" fillId="0" borderId="22" xfId="0" applyFont="1" applyBorder="1" applyAlignment="1" applyProtection="1">
      <alignment horizontal="center"/>
      <protection locked="0"/>
    </xf>
    <xf numFmtId="190" fontId="6" fillId="0" borderId="22" xfId="0" applyNumberFormat="1" applyFont="1" applyBorder="1" applyAlignment="1" applyProtection="1">
      <alignment horizontal="center"/>
      <protection locked="0"/>
    </xf>
    <xf numFmtId="4" fontId="0" fillId="0" borderId="22" xfId="0" applyNumberFormat="1" applyFont="1" applyBorder="1" applyAlignment="1" applyProtection="1">
      <alignment horizontal="center"/>
      <protection locked="0"/>
    </xf>
    <xf numFmtId="4" fontId="0" fillId="0" borderId="40" xfId="0" applyNumberFormat="1" applyFont="1" applyBorder="1" applyAlignment="1">
      <alignment/>
    </xf>
    <xf numFmtId="49" fontId="9" fillId="0" borderId="41" xfId="0" applyNumberFormat="1" applyFont="1" applyBorder="1" applyAlignment="1">
      <alignment horizontal="center" vertical="center"/>
    </xf>
    <xf numFmtId="4" fontId="6" fillId="0" borderId="31" xfId="57" applyNumberFormat="1" applyFont="1" applyFill="1" applyBorder="1" applyAlignment="1">
      <alignment horizontal="justify" vertical="top" wrapText="1"/>
      <protection/>
    </xf>
    <xf numFmtId="49" fontId="9" fillId="0" borderId="42" xfId="0" applyNumberFormat="1" applyFont="1" applyBorder="1" applyAlignment="1">
      <alignment horizontal="center" vertical="center"/>
    </xf>
    <xf numFmtId="4" fontId="6" fillId="0" borderId="11" xfId="57" applyNumberFormat="1" applyFont="1" applyFill="1" applyBorder="1" applyAlignment="1">
      <alignment horizontal="justify" vertical="top" wrapText="1"/>
      <protection/>
    </xf>
    <xf numFmtId="0" fontId="0" fillId="0" borderId="22" xfId="0" applyFont="1" applyBorder="1" applyAlignment="1">
      <alignment horizontal="center" wrapText="1" shrinkToFit="1"/>
    </xf>
    <xf numFmtId="3" fontId="0" fillId="0" borderId="22" xfId="0" applyNumberFormat="1" applyFont="1" applyBorder="1" applyAlignment="1">
      <alignment horizontal="right" wrapText="1" shrinkToFit="1"/>
    </xf>
    <xf numFmtId="4" fontId="0" fillId="0" borderId="22" xfId="0" applyNumberFormat="1" applyFont="1" applyBorder="1" applyAlignment="1">
      <alignment horizontal="right" wrapText="1" shrinkToFit="1"/>
    </xf>
    <xf numFmtId="4" fontId="0" fillId="0" borderId="40" xfId="0" applyNumberFormat="1" applyFont="1" applyBorder="1" applyAlignment="1">
      <alignment horizontal="right" wrapText="1" shrinkToFit="1"/>
    </xf>
    <xf numFmtId="0" fontId="0" fillId="0" borderId="17" xfId="0" applyFont="1" applyBorder="1" applyAlignment="1">
      <alignment horizontal="justify" vertical="top" wrapText="1"/>
    </xf>
    <xf numFmtId="0" fontId="0" fillId="0" borderId="44" xfId="0" applyFont="1" applyBorder="1" applyAlignment="1">
      <alignment horizontal="center"/>
    </xf>
    <xf numFmtId="1" fontId="0" fillId="0" borderId="45" xfId="0" applyNumberFormat="1" applyFont="1" applyBorder="1" applyAlignment="1">
      <alignment horizontal="right"/>
    </xf>
    <xf numFmtId="4" fontId="0" fillId="0" borderId="45" xfId="0" applyNumberFormat="1" applyFont="1" applyBorder="1" applyAlignment="1" applyProtection="1">
      <alignment horizontal="right"/>
      <protection hidden="1"/>
    </xf>
    <xf numFmtId="4" fontId="0" fillId="0" borderId="46" xfId="0" applyNumberFormat="1" applyFont="1" applyBorder="1" applyAlignment="1">
      <alignment horizontal="right"/>
    </xf>
    <xf numFmtId="49" fontId="0" fillId="0" borderId="12" xfId="0" applyNumberFormat="1" applyFont="1" applyBorder="1" applyAlignment="1">
      <alignment horizontal="center" vertical="top"/>
    </xf>
    <xf numFmtId="0" fontId="5" fillId="0" borderId="18" xfId="0" applyFont="1" applyBorder="1" applyAlignment="1">
      <alignment horizontal="right"/>
    </xf>
    <xf numFmtId="0" fontId="8" fillId="0" borderId="20" xfId="0" applyFont="1" applyBorder="1" applyAlignment="1">
      <alignment horizontal="center"/>
    </xf>
    <xf numFmtId="0" fontId="8" fillId="0" borderId="18" xfId="0" applyFont="1" applyBorder="1" applyAlignment="1">
      <alignment horizontal="right"/>
    </xf>
    <xf numFmtId="4" fontId="8" fillId="0" borderId="20" xfId="0" applyNumberFormat="1" applyFont="1" applyFill="1" applyBorder="1" applyAlignment="1">
      <alignment horizontal="right"/>
    </xf>
    <xf numFmtId="4" fontId="5" fillId="0" borderId="21" xfId="0" applyNumberFormat="1" applyFont="1" applyBorder="1" applyAlignment="1">
      <alignment horizontal="right"/>
    </xf>
    <xf numFmtId="49" fontId="0" fillId="0" borderId="10" xfId="0" applyNumberFormat="1" applyFont="1" applyBorder="1" applyAlignment="1">
      <alignment horizontal="center" vertical="top"/>
    </xf>
    <xf numFmtId="0" fontId="5" fillId="0" borderId="22" xfId="0" applyFont="1" applyBorder="1" applyAlignment="1">
      <alignment horizontal="right"/>
    </xf>
    <xf numFmtId="0" fontId="8" fillId="0" borderId="11" xfId="0" applyFont="1" applyBorder="1" applyAlignment="1">
      <alignment horizontal="center"/>
    </xf>
    <xf numFmtId="0" fontId="8" fillId="0" borderId="22" xfId="0" applyFont="1" applyBorder="1" applyAlignment="1">
      <alignment horizontal="right"/>
    </xf>
    <xf numFmtId="4" fontId="8" fillId="0" borderId="11" xfId="0" applyNumberFormat="1" applyFont="1" applyFill="1" applyBorder="1" applyAlignment="1">
      <alignment horizontal="right"/>
    </xf>
    <xf numFmtId="4" fontId="5" fillId="0" borderId="40" xfId="0" applyNumberFormat="1" applyFont="1" applyBorder="1" applyAlignment="1">
      <alignment horizontal="right"/>
    </xf>
    <xf numFmtId="3" fontId="0" fillId="0" borderId="0" xfId="61" applyNumberFormat="1" applyFont="1" applyAlignment="1">
      <alignment/>
      <protection/>
    </xf>
    <xf numFmtId="0" fontId="4" fillId="0" borderId="0" xfId="61" applyFont="1" applyAlignment="1">
      <alignment/>
      <protection/>
    </xf>
    <xf numFmtId="4" fontId="5" fillId="0" borderId="29" xfId="61" applyNumberFormat="1" applyFont="1" applyBorder="1" applyAlignment="1">
      <alignment/>
      <protection/>
    </xf>
    <xf numFmtId="4" fontId="5" fillId="0" borderId="29" xfId="61" applyNumberFormat="1" applyFont="1" applyBorder="1" applyAlignment="1">
      <alignment/>
      <protection/>
    </xf>
    <xf numFmtId="49" fontId="0" fillId="0" borderId="44" xfId="0" applyNumberFormat="1" applyFont="1" applyBorder="1" applyAlignment="1">
      <alignment horizontal="center" vertical="top"/>
    </xf>
    <xf numFmtId="49" fontId="0" fillId="0" borderId="44" xfId="0" applyNumberFormat="1" applyFont="1" applyBorder="1" applyAlignment="1">
      <alignment vertical="top" wrapText="1"/>
    </xf>
    <xf numFmtId="1" fontId="0" fillId="0" borderId="44" xfId="0" applyNumberFormat="1" applyFont="1" applyBorder="1" applyAlignment="1">
      <alignment horizontal="left"/>
    </xf>
    <xf numFmtId="1" fontId="0" fillId="0" borderId="44" xfId="0" applyNumberFormat="1" applyFont="1" applyBorder="1" applyAlignment="1">
      <alignment horizontal="right"/>
    </xf>
    <xf numFmtId="3" fontId="0" fillId="0" borderId="44" xfId="0" applyNumberFormat="1" applyFont="1" applyBorder="1" applyAlignment="1">
      <alignment horizontal="right"/>
    </xf>
    <xf numFmtId="0" fontId="0" fillId="0" borderId="0" xfId="0" applyFont="1" applyAlignment="1">
      <alignment vertical="center"/>
    </xf>
    <xf numFmtId="49" fontId="4" fillId="33" borderId="42" xfId="0" applyNumberFormat="1" applyFont="1" applyFill="1" applyBorder="1" applyAlignment="1">
      <alignment horizontal="center" vertical="top"/>
    </xf>
    <xf numFmtId="0" fontId="4" fillId="33" borderId="22" xfId="0" applyFont="1" applyFill="1" applyBorder="1" applyAlignment="1">
      <alignment horizontal="center"/>
    </xf>
    <xf numFmtId="0" fontId="10" fillId="0" borderId="0" xfId="0" applyFont="1" applyAlignment="1">
      <alignment vertical="center"/>
    </xf>
    <xf numFmtId="49" fontId="4" fillId="33" borderId="47" xfId="0" applyNumberFormat="1" applyFont="1" applyFill="1" applyBorder="1" applyAlignment="1">
      <alignment horizontal="center" vertical="top"/>
    </xf>
    <xf numFmtId="0" fontId="4" fillId="33" borderId="17" xfId="0" applyFont="1" applyFill="1" applyBorder="1" applyAlignment="1">
      <alignment horizontal="center"/>
    </xf>
    <xf numFmtId="0" fontId="0" fillId="0" borderId="48" xfId="0" applyFont="1" applyFill="1" applyBorder="1" applyAlignment="1">
      <alignment/>
    </xf>
    <xf numFmtId="0" fontId="0" fillId="0" borderId="28" xfId="0" applyFont="1" applyFill="1" applyBorder="1" applyAlignment="1">
      <alignment/>
    </xf>
    <xf numFmtId="0" fontId="0" fillId="0" borderId="30" xfId="0" applyFont="1" applyFill="1" applyBorder="1" applyAlignment="1">
      <alignment horizontal="right" vertical="center"/>
    </xf>
    <xf numFmtId="2" fontId="4" fillId="0" borderId="28" xfId="0" applyNumberFormat="1" applyFont="1" applyBorder="1" applyAlignment="1">
      <alignment horizontal="centerContinuous" vertical="center"/>
    </xf>
    <xf numFmtId="0" fontId="0" fillId="0" borderId="28" xfId="61" applyFont="1" applyBorder="1" applyAlignment="1">
      <alignment horizontal="centerContinuous"/>
      <protection/>
    </xf>
    <xf numFmtId="0" fontId="0" fillId="0" borderId="30" xfId="61" applyFont="1" applyBorder="1" applyAlignment="1">
      <alignment horizontal="centerContinuous"/>
      <protection/>
    </xf>
    <xf numFmtId="49" fontId="4" fillId="0" borderId="48" xfId="0" applyNumberFormat="1" applyFont="1" applyFill="1" applyBorder="1" applyAlignment="1">
      <alignment horizontal="center" vertical="center"/>
    </xf>
    <xf numFmtId="49" fontId="4" fillId="0" borderId="28" xfId="0" applyNumberFormat="1" applyFont="1" applyFill="1" applyBorder="1" applyAlignment="1">
      <alignment horizontal="left" vertical="center" wrapText="1"/>
    </xf>
    <xf numFmtId="49" fontId="4" fillId="0" borderId="28" xfId="0" applyNumberFormat="1" applyFont="1" applyFill="1" applyBorder="1" applyAlignment="1">
      <alignment horizontal="center" vertical="center" wrapText="1"/>
    </xf>
    <xf numFmtId="0" fontId="0" fillId="0" borderId="28" xfId="0" applyFont="1" applyFill="1" applyBorder="1" applyAlignment="1">
      <alignment horizontal="center" vertical="center"/>
    </xf>
    <xf numFmtId="197" fontId="0" fillId="0" borderId="28" xfId="0" applyNumberFormat="1" applyFont="1" applyFill="1" applyBorder="1" applyAlignment="1">
      <alignment horizontal="right" vertical="center"/>
    </xf>
    <xf numFmtId="49" fontId="0" fillId="0" borderId="48" xfId="0" applyNumberFormat="1" applyFont="1" applyFill="1" applyBorder="1" applyAlignment="1">
      <alignment horizontal="center" vertical="top"/>
    </xf>
    <xf numFmtId="0" fontId="0" fillId="0" borderId="28" xfId="0" applyFont="1" applyFill="1" applyBorder="1" applyAlignment="1">
      <alignment horizontal="left" vertical="center" wrapText="1"/>
    </xf>
    <xf numFmtId="0" fontId="0" fillId="0" borderId="28" xfId="0" applyFont="1" applyFill="1" applyBorder="1" applyAlignment="1">
      <alignment horizontal="center"/>
    </xf>
    <xf numFmtId="4" fontId="0" fillId="0" borderId="28" xfId="0" applyNumberFormat="1" applyFont="1" applyFill="1" applyBorder="1" applyAlignment="1">
      <alignment horizontal="right"/>
    </xf>
    <xf numFmtId="4" fontId="0" fillId="0" borderId="30" xfId="0" applyNumberFormat="1" applyFont="1" applyFill="1" applyBorder="1" applyAlignment="1">
      <alignment horizontal="right"/>
    </xf>
    <xf numFmtId="0" fontId="0" fillId="0" borderId="28" xfId="0" applyFont="1" applyFill="1" applyBorder="1" applyAlignment="1">
      <alignment horizontal="justify" vertical="center" wrapText="1"/>
    </xf>
    <xf numFmtId="49" fontId="0" fillId="0" borderId="48" xfId="0" applyNumberFormat="1" applyFont="1" applyFill="1" applyBorder="1" applyAlignment="1">
      <alignment horizontal="center" vertical="center"/>
    </xf>
    <xf numFmtId="0" fontId="4" fillId="0" borderId="28" xfId="0" applyFont="1" applyFill="1" applyBorder="1" applyAlignment="1">
      <alignment horizontal="right" vertical="center" wrapText="1"/>
    </xf>
    <xf numFmtId="4" fontId="4" fillId="0" borderId="30" xfId="0" applyNumberFormat="1" applyFont="1" applyFill="1" applyBorder="1" applyAlignment="1">
      <alignment horizontal="right" vertical="center"/>
    </xf>
    <xf numFmtId="0" fontId="4" fillId="0" borderId="28" xfId="0" applyFont="1" applyFill="1" applyBorder="1" applyAlignment="1">
      <alignment horizontal="left" vertical="center" wrapText="1"/>
    </xf>
    <xf numFmtId="0" fontId="4" fillId="0" borderId="28" xfId="0" applyFont="1" applyFill="1" applyBorder="1" applyAlignment="1">
      <alignment horizontal="center" vertical="center" wrapText="1"/>
    </xf>
    <xf numFmtId="197" fontId="0" fillId="0" borderId="28" xfId="0" applyNumberFormat="1" applyFont="1" applyFill="1" applyBorder="1" applyAlignment="1">
      <alignment horizontal="right"/>
    </xf>
    <xf numFmtId="0" fontId="0" fillId="0" borderId="28" xfId="0" applyFont="1" applyFill="1" applyBorder="1" applyAlignment="1">
      <alignment horizontal="center" wrapText="1"/>
    </xf>
    <xf numFmtId="0" fontId="0" fillId="0" borderId="28" xfId="0" applyFont="1" applyFill="1" applyBorder="1" applyAlignment="1">
      <alignment horizontal="justify" vertical="top" wrapText="1"/>
    </xf>
    <xf numFmtId="0" fontId="0" fillId="0" borderId="28" xfId="0" applyFont="1" applyFill="1" applyBorder="1" applyAlignment="1">
      <alignment horizontal="justify" vertical="center" wrapText="1"/>
    </xf>
    <xf numFmtId="0" fontId="4" fillId="0" borderId="48" xfId="0" applyFont="1" applyFill="1" applyBorder="1" applyAlignment="1">
      <alignment horizontal="right" vertical="center" wrapText="1"/>
    </xf>
    <xf numFmtId="0" fontId="0" fillId="0" borderId="0" xfId="0" applyFont="1" applyFill="1" applyBorder="1" applyAlignment="1">
      <alignment/>
    </xf>
    <xf numFmtId="0" fontId="4" fillId="0" borderId="28" xfId="0" applyFont="1" applyFill="1" applyBorder="1" applyAlignment="1">
      <alignment horizontal="left" vertical="center"/>
    </xf>
    <xf numFmtId="0" fontId="4" fillId="0" borderId="48"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48" xfId="0" applyFont="1" applyFill="1" applyBorder="1" applyAlignment="1">
      <alignment horizontal="center" vertical="center"/>
    </xf>
    <xf numFmtId="0" fontId="0" fillId="0" borderId="28" xfId="0" applyFont="1" applyFill="1" applyBorder="1" applyAlignment="1">
      <alignment horizontal="left" vertical="center"/>
    </xf>
    <xf numFmtId="0" fontId="4" fillId="0" borderId="28" xfId="0" applyFont="1" applyFill="1" applyBorder="1" applyAlignment="1">
      <alignment horizontal="center" vertical="center"/>
    </xf>
    <xf numFmtId="0" fontId="4" fillId="0" borderId="28" xfId="0" applyFont="1" applyFill="1" applyBorder="1" applyAlignment="1">
      <alignment/>
    </xf>
    <xf numFmtId="4" fontId="0" fillId="0" borderId="30" xfId="0" applyNumberFormat="1" applyFont="1" applyFill="1" applyBorder="1" applyAlignment="1">
      <alignment horizontal="right" vertical="center"/>
    </xf>
    <xf numFmtId="4" fontId="0" fillId="0" borderId="28"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4" fillId="0" borderId="28" xfId="0" applyFont="1" applyFill="1" applyBorder="1" applyAlignment="1">
      <alignment horizontal="right" vertical="top" wrapText="1"/>
    </xf>
    <xf numFmtId="0" fontId="4" fillId="0" borderId="28" xfId="61" applyFont="1" applyBorder="1" applyAlignment="1">
      <alignment horizontal="centerContinuous"/>
      <protection/>
    </xf>
    <xf numFmtId="0" fontId="4" fillId="0" borderId="30" xfId="61" applyFont="1" applyBorder="1" applyAlignment="1">
      <alignment horizontal="centerContinuous"/>
      <protection/>
    </xf>
    <xf numFmtId="0" fontId="0" fillId="0" borderId="48" xfId="0" applyFont="1" applyFill="1" applyBorder="1" applyAlignment="1">
      <alignment horizontal="center" vertical="center"/>
    </xf>
    <xf numFmtId="0" fontId="0" fillId="0" borderId="28" xfId="0" applyFont="1" applyFill="1" applyBorder="1" applyAlignment="1">
      <alignment horizontal="right" vertical="top" wrapText="1"/>
    </xf>
    <xf numFmtId="4" fontId="0" fillId="0" borderId="30" xfId="0" applyNumberFormat="1" applyFont="1" applyFill="1" applyBorder="1" applyAlignment="1">
      <alignment horizontal="right" vertical="center"/>
    </xf>
    <xf numFmtId="49" fontId="0" fillId="0" borderId="28" xfId="0" applyNumberFormat="1"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8" xfId="0" applyFont="1" applyFill="1" applyBorder="1" applyAlignment="1">
      <alignment horizontal="left" vertical="center"/>
    </xf>
    <xf numFmtId="49" fontId="0" fillId="0" borderId="48" xfId="0" applyNumberFormat="1"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197" fontId="0" fillId="0" borderId="28" xfId="0" applyNumberFormat="1" applyFont="1" applyFill="1" applyBorder="1" applyAlignment="1">
      <alignment horizontal="right"/>
    </xf>
    <xf numFmtId="0" fontId="0" fillId="0" borderId="30" xfId="0" applyFont="1" applyFill="1" applyBorder="1" applyAlignment="1">
      <alignment horizontal="right" vertical="center"/>
    </xf>
    <xf numFmtId="4" fontId="4" fillId="0" borderId="30" xfId="0" applyNumberFormat="1" applyFont="1" applyFill="1" applyBorder="1" applyAlignment="1">
      <alignment horizontal="right" vertical="center"/>
    </xf>
    <xf numFmtId="0" fontId="4" fillId="0" borderId="0" xfId="0" applyFont="1" applyFill="1" applyAlignment="1">
      <alignment/>
    </xf>
    <xf numFmtId="4" fontId="4" fillId="0" borderId="0" xfId="0" applyNumberFormat="1" applyFont="1" applyFill="1" applyAlignment="1">
      <alignment/>
    </xf>
    <xf numFmtId="0" fontId="0" fillId="0" borderId="28" xfId="0" applyFont="1" applyFill="1" applyBorder="1" applyAlignment="1">
      <alignment/>
    </xf>
    <xf numFmtId="0" fontId="0" fillId="0" borderId="28" xfId="0" applyFont="1" applyFill="1" applyBorder="1" applyAlignment="1">
      <alignment horizontal="center" vertical="center" wrapText="1"/>
    </xf>
    <xf numFmtId="0" fontId="0" fillId="0" borderId="0" xfId="0" applyFont="1" applyFill="1" applyAlignment="1">
      <alignment/>
    </xf>
    <xf numFmtId="1" fontId="0" fillId="0" borderId="28" xfId="0" applyNumberFormat="1" applyFont="1" applyFill="1" applyBorder="1" applyAlignment="1">
      <alignment horizontal="center"/>
    </xf>
    <xf numFmtId="0" fontId="8" fillId="0" borderId="48" xfId="0" applyFont="1" applyFill="1" applyBorder="1" applyAlignment="1">
      <alignment horizontal="center" vertical="center"/>
    </xf>
    <xf numFmtId="0" fontId="8" fillId="0" borderId="28" xfId="0" applyFont="1" applyFill="1" applyBorder="1" applyAlignment="1">
      <alignment horizontal="left" vertical="center"/>
    </xf>
    <xf numFmtId="0" fontId="8" fillId="0" borderId="28" xfId="0" applyFont="1" applyFill="1" applyBorder="1" applyAlignment="1">
      <alignment horizontal="center" vertical="center"/>
    </xf>
    <xf numFmtId="0" fontId="8" fillId="0" borderId="28" xfId="0" applyFont="1" applyFill="1" applyBorder="1" applyAlignment="1">
      <alignment/>
    </xf>
    <xf numFmtId="0" fontId="8" fillId="0" borderId="30" xfId="0" applyFont="1" applyFill="1" applyBorder="1" applyAlignment="1">
      <alignment horizontal="right" vertical="center"/>
    </xf>
    <xf numFmtId="0" fontId="5" fillId="0" borderId="48" xfId="0" applyFont="1" applyFill="1" applyBorder="1" applyAlignment="1">
      <alignment horizontal="center" vertical="center"/>
    </xf>
    <xf numFmtId="0" fontId="5" fillId="0" borderId="28" xfId="0" applyFont="1" applyFill="1" applyBorder="1" applyAlignment="1">
      <alignment horizontal="left" vertical="center"/>
    </xf>
    <xf numFmtId="4" fontId="5" fillId="0" borderId="28" xfId="0" applyNumberFormat="1" applyFont="1" applyFill="1" applyBorder="1" applyAlignment="1">
      <alignment horizontal="left" vertical="center"/>
    </xf>
    <xf numFmtId="4" fontId="5" fillId="0" borderId="30" xfId="0" applyNumberFormat="1" applyFont="1" applyFill="1" applyBorder="1" applyAlignment="1">
      <alignment horizontal="right" vertical="center"/>
    </xf>
    <xf numFmtId="0" fontId="8" fillId="0" borderId="49" xfId="0" applyFont="1" applyFill="1" applyBorder="1" applyAlignment="1">
      <alignment horizontal="center" vertical="center"/>
    </xf>
    <xf numFmtId="0" fontId="5" fillId="0" borderId="24" xfId="0" applyFont="1" applyFill="1" applyBorder="1" applyAlignment="1">
      <alignment horizontal="left" vertical="center"/>
    </xf>
    <xf numFmtId="4" fontId="5" fillId="0" borderId="26" xfId="0" applyNumberFormat="1" applyFont="1" applyFill="1" applyBorder="1" applyAlignment="1">
      <alignment horizontal="right" vertical="center"/>
    </xf>
    <xf numFmtId="0" fontId="5" fillId="0" borderId="5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4" fontId="4"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49" fontId="5" fillId="0" borderId="51" xfId="0" applyNumberFormat="1" applyFont="1" applyBorder="1" applyAlignment="1">
      <alignment horizontal="left" vertical="top"/>
    </xf>
    <xf numFmtId="0" fontId="5" fillId="0" borderId="51" xfId="61" applyFont="1" applyBorder="1" applyAlignment="1">
      <alignment horizontal="left" vertical="center"/>
      <protection/>
    </xf>
    <xf numFmtId="4" fontId="5" fillId="0" borderId="30" xfId="61" applyNumberFormat="1" applyFont="1" applyBorder="1" applyAlignment="1">
      <alignment/>
      <protection/>
    </xf>
    <xf numFmtId="0" fontId="5" fillId="0" borderId="51" xfId="61" applyFont="1" applyBorder="1" applyAlignment="1">
      <alignment horizontal="left" vertical="center"/>
      <protection/>
    </xf>
    <xf numFmtId="49" fontId="5" fillId="0" borderId="51" xfId="0" applyNumberFormat="1" applyFont="1" applyBorder="1" applyAlignment="1">
      <alignment horizontal="left" vertical="center"/>
    </xf>
    <xf numFmtId="0" fontId="5" fillId="0" borderId="52" xfId="0" applyFont="1" applyFill="1" applyBorder="1" applyAlignment="1">
      <alignment vertical="center" wrapText="1"/>
    </xf>
    <xf numFmtId="0" fontId="8" fillId="0" borderId="20" xfId="0" applyFont="1" applyFill="1" applyBorder="1" applyAlignment="1">
      <alignment vertical="center" wrapText="1"/>
    </xf>
    <xf numFmtId="0" fontId="8" fillId="0" borderId="53" xfId="0" applyFont="1" applyFill="1" applyBorder="1" applyAlignment="1">
      <alignment vertical="center" wrapText="1"/>
    </xf>
    <xf numFmtId="0" fontId="0" fillId="0" borderId="36" xfId="0" applyFont="1" applyFill="1" applyBorder="1" applyAlignment="1">
      <alignment vertical="center"/>
    </xf>
    <xf numFmtId="0" fontId="0" fillId="0" borderId="29" xfId="0" applyFont="1" applyFill="1" applyBorder="1" applyAlignment="1">
      <alignment vertical="center"/>
    </xf>
    <xf numFmtId="0" fontId="0" fillId="0" borderId="54" xfId="0" applyFont="1" applyFill="1" applyBorder="1" applyAlignment="1">
      <alignment vertical="center"/>
    </xf>
    <xf numFmtId="0" fontId="0" fillId="0" borderId="36" xfId="0" applyFont="1" applyFill="1" applyBorder="1" applyAlignment="1">
      <alignment vertical="center" wrapText="1"/>
    </xf>
    <xf numFmtId="0" fontId="0" fillId="0" borderId="29" xfId="0" applyFont="1" applyFill="1" applyBorder="1" applyAlignment="1">
      <alignment vertical="center" wrapText="1"/>
    </xf>
    <xf numFmtId="0" fontId="0" fillId="0" borderId="54" xfId="0" applyFont="1" applyFill="1" applyBorder="1" applyAlignment="1">
      <alignment vertical="center" wrapText="1"/>
    </xf>
    <xf numFmtId="0" fontId="4" fillId="0" borderId="55" xfId="0" applyFont="1" applyFill="1" applyBorder="1" applyAlignment="1">
      <alignment vertical="center"/>
    </xf>
    <xf numFmtId="0" fontId="4" fillId="0" borderId="29" xfId="0" applyFont="1" applyFill="1" applyBorder="1" applyAlignment="1">
      <alignment vertical="center"/>
    </xf>
    <xf numFmtId="0" fontId="4" fillId="0" borderId="54" xfId="0" applyFont="1" applyFill="1" applyBorder="1" applyAlignment="1">
      <alignment vertical="center"/>
    </xf>
    <xf numFmtId="0" fontId="4" fillId="0" borderId="36" xfId="0" applyFont="1" applyFill="1" applyBorder="1" applyAlignment="1">
      <alignment vertical="center" wrapText="1"/>
    </xf>
    <xf numFmtId="0" fontId="4" fillId="0" borderId="29" xfId="0" applyFont="1" applyFill="1" applyBorder="1" applyAlignment="1">
      <alignment vertical="center" wrapText="1"/>
    </xf>
    <xf numFmtId="0" fontId="4" fillId="0" borderId="54" xfId="0" applyFont="1" applyFill="1" applyBorder="1" applyAlignment="1">
      <alignment vertical="center" wrapText="1"/>
    </xf>
    <xf numFmtId="49" fontId="4" fillId="0" borderId="48" xfId="0" applyNumberFormat="1" applyFont="1" applyBorder="1" applyAlignment="1">
      <alignment horizontal="left" vertical="center"/>
    </xf>
    <xf numFmtId="0" fontId="4" fillId="0" borderId="55" xfId="0" applyFont="1" applyFill="1" applyBorder="1" applyAlignment="1">
      <alignment vertical="center" wrapText="1"/>
    </xf>
    <xf numFmtId="0" fontId="4" fillId="0" borderId="55" xfId="0" applyFont="1" applyFill="1" applyBorder="1" applyAlignment="1">
      <alignment horizontal="left" vertical="center" wrapText="1"/>
    </xf>
    <xf numFmtId="0" fontId="4" fillId="0" borderId="55" xfId="0" applyFont="1" applyFill="1" applyBorder="1" applyAlignment="1">
      <alignment horizontal="right" vertical="center" wrapText="1"/>
    </xf>
    <xf numFmtId="0" fontId="4" fillId="0" borderId="29" xfId="0" applyFont="1" applyFill="1" applyBorder="1" applyAlignment="1">
      <alignment horizontal="right" vertical="center" wrapText="1"/>
    </xf>
    <xf numFmtId="0" fontId="4" fillId="0" borderId="54" xfId="0" applyFont="1" applyFill="1" applyBorder="1" applyAlignment="1">
      <alignment horizontal="right" vertical="center" wrapText="1"/>
    </xf>
    <xf numFmtId="0" fontId="4" fillId="0" borderId="36" xfId="0" applyFont="1" applyFill="1" applyBorder="1" applyAlignment="1">
      <alignment vertical="center"/>
    </xf>
    <xf numFmtId="0" fontId="4" fillId="0" borderId="36" xfId="0" applyFont="1" applyFill="1" applyBorder="1" applyAlignment="1">
      <alignment vertical="top" wrapText="1"/>
    </xf>
    <xf numFmtId="0" fontId="4" fillId="0" borderId="29" xfId="0" applyFont="1" applyFill="1" applyBorder="1" applyAlignment="1">
      <alignment vertical="top" wrapText="1"/>
    </xf>
    <xf numFmtId="0" fontId="4" fillId="0" borderId="54" xfId="0" applyFont="1" applyFill="1" applyBorder="1" applyAlignment="1">
      <alignment vertical="top" wrapText="1"/>
    </xf>
    <xf numFmtId="0" fontId="4" fillId="0" borderId="55" xfId="0" applyFont="1" applyFill="1" applyBorder="1" applyAlignment="1">
      <alignment/>
    </xf>
    <xf numFmtId="0" fontId="4" fillId="0" borderId="29" xfId="0" applyFont="1" applyFill="1" applyBorder="1" applyAlignment="1">
      <alignment/>
    </xf>
    <xf numFmtId="0" fontId="4" fillId="0" borderId="54" xfId="0" applyFont="1" applyFill="1" applyBorder="1" applyAlignment="1">
      <alignment/>
    </xf>
    <xf numFmtId="0" fontId="5" fillId="0" borderId="55" xfId="0" applyFont="1" applyFill="1" applyBorder="1" applyAlignment="1">
      <alignment/>
    </xf>
    <xf numFmtId="0" fontId="5" fillId="0" borderId="29" xfId="0" applyFont="1" applyFill="1" applyBorder="1" applyAlignment="1">
      <alignment/>
    </xf>
    <xf numFmtId="0" fontId="5" fillId="0" borderId="56" xfId="0" applyFont="1" applyFill="1" applyBorder="1" applyAlignment="1">
      <alignment/>
    </xf>
    <xf numFmtId="0" fontId="4" fillId="0" borderId="54" xfId="0" applyFont="1" applyFill="1" applyBorder="1" applyAlignment="1">
      <alignment horizontal="right" vertical="center"/>
    </xf>
    <xf numFmtId="0" fontId="4" fillId="0" borderId="28" xfId="0" applyFont="1" applyBorder="1" applyAlignment="1">
      <alignment horizontal="left" vertical="center"/>
    </xf>
    <xf numFmtId="0" fontId="4" fillId="0" borderId="56" xfId="0" applyFont="1" applyFill="1" applyBorder="1" applyAlignment="1">
      <alignment vertical="center"/>
    </xf>
    <xf numFmtId="4" fontId="5" fillId="0" borderId="52" xfId="0" applyNumberFormat="1" applyFont="1" applyFill="1" applyBorder="1" applyAlignment="1">
      <alignment vertical="center"/>
    </xf>
    <xf numFmtId="4" fontId="5" fillId="0" borderId="57" xfId="0" applyNumberFormat="1" applyFont="1" applyFill="1" applyBorder="1" applyAlignment="1">
      <alignment vertical="center"/>
    </xf>
    <xf numFmtId="4" fontId="5" fillId="0" borderId="56" xfId="0" applyNumberFormat="1" applyFont="1" applyBorder="1" applyAlignment="1">
      <alignment/>
    </xf>
    <xf numFmtId="0" fontId="0" fillId="0" borderId="54" xfId="0" applyFont="1" applyFill="1" applyBorder="1" applyAlignment="1">
      <alignment/>
    </xf>
    <xf numFmtId="0" fontId="5" fillId="0" borderId="17" xfId="0" applyFont="1" applyBorder="1" applyAlignment="1">
      <alignment horizontal="right" vertical="center"/>
    </xf>
    <xf numFmtId="49" fontId="8" fillId="0" borderId="28" xfId="0" applyNumberFormat="1" applyFont="1" applyBorder="1" applyAlignment="1">
      <alignment vertical="center"/>
    </xf>
    <xf numFmtId="49" fontId="8" fillId="0" borderId="58" xfId="0" applyNumberFormat="1" applyFont="1" applyBorder="1" applyAlignment="1">
      <alignment vertical="center"/>
    </xf>
    <xf numFmtId="0" fontId="5" fillId="0" borderId="28" xfId="0" applyFont="1" applyBorder="1" applyAlignment="1">
      <alignment horizontal="left" vertical="center" wrapText="1"/>
    </xf>
    <xf numFmtId="4" fontId="5" fillId="0" borderId="28" xfId="0" applyNumberFormat="1" applyFont="1" applyBorder="1" applyAlignment="1">
      <alignment horizontal="centerContinuous" vertical="center"/>
    </xf>
    <xf numFmtId="4" fontId="0" fillId="0" borderId="28" xfId="0" applyNumberFormat="1" applyBorder="1" applyAlignment="1">
      <alignment horizontal="right" vertical="center"/>
    </xf>
    <xf numFmtId="4" fontId="0" fillId="0" borderId="58" xfId="0" applyNumberFormat="1" applyBorder="1" applyAlignment="1">
      <alignment horizontal="right" vertical="center"/>
    </xf>
    <xf numFmtId="4" fontId="5" fillId="0" borderId="17" xfId="0" applyNumberFormat="1" applyFont="1" applyBorder="1" applyAlignment="1">
      <alignment vertical="center"/>
    </xf>
    <xf numFmtId="2" fontId="5" fillId="0" borderId="28" xfId="0" applyNumberFormat="1" applyFont="1" applyBorder="1" applyAlignment="1">
      <alignment vertical="center"/>
    </xf>
    <xf numFmtId="4" fontId="5" fillId="0" borderId="28" xfId="0" applyNumberFormat="1" applyFont="1" applyBorder="1" applyAlignment="1">
      <alignment vertical="center"/>
    </xf>
    <xf numFmtId="0" fontId="4" fillId="0" borderId="22" xfId="0" applyFont="1" applyFill="1" applyBorder="1" applyAlignment="1">
      <alignment horizontal="center" vertical="center"/>
    </xf>
    <xf numFmtId="0" fontId="0" fillId="0" borderId="31" xfId="0" applyFont="1" applyFill="1" applyBorder="1" applyAlignment="1">
      <alignment horizontal="center" vertical="center"/>
    </xf>
    <xf numFmtId="3" fontId="4" fillId="0" borderId="22" xfId="0" applyNumberFormat="1" applyFont="1" applyFill="1" applyBorder="1" applyAlignment="1">
      <alignment horizontal="center" vertical="center"/>
    </xf>
    <xf numFmtId="0" fontId="0" fillId="0" borderId="31" xfId="0" applyFont="1" applyFill="1" applyBorder="1" applyAlignment="1">
      <alignment vertical="center"/>
    </xf>
    <xf numFmtId="4" fontId="4" fillId="0" borderId="22" xfId="0" applyNumberFormat="1" applyFont="1" applyFill="1" applyBorder="1" applyAlignment="1">
      <alignment horizontal="center" vertical="center" wrapText="1"/>
    </xf>
    <xf numFmtId="4" fontId="4" fillId="0" borderId="31" xfId="0" applyNumberFormat="1" applyFont="1" applyFill="1" applyBorder="1" applyAlignment="1">
      <alignment horizontal="center" vertical="center" wrapText="1"/>
    </xf>
    <xf numFmtId="4" fontId="4" fillId="0" borderId="23" xfId="0" applyNumberFormat="1" applyFont="1" applyFill="1" applyBorder="1" applyAlignment="1">
      <alignment horizontal="center" vertical="center"/>
    </xf>
    <xf numFmtId="4" fontId="4" fillId="0" borderId="38" xfId="0" applyNumberFormat="1" applyFont="1" applyFill="1" applyBorder="1" applyAlignment="1">
      <alignment horizontal="center" vertical="center"/>
    </xf>
    <xf numFmtId="0" fontId="4" fillId="33" borderId="22" xfId="0" applyFont="1" applyFill="1" applyBorder="1" applyAlignment="1">
      <alignment horizontal="center" vertical="center"/>
    </xf>
    <xf numFmtId="0" fontId="0" fillId="0" borderId="31" xfId="0" applyFont="1" applyBorder="1" applyAlignment="1">
      <alignment horizontal="center" vertical="center"/>
    </xf>
    <xf numFmtId="2" fontId="4" fillId="33" borderId="22" xfId="0" applyNumberFormat="1" applyFont="1" applyFill="1" applyBorder="1" applyAlignment="1">
      <alignment horizontal="center" vertical="center"/>
    </xf>
    <xf numFmtId="2" fontId="0" fillId="0" borderId="31" xfId="0" applyNumberFormat="1" applyFont="1" applyBorder="1" applyAlignment="1">
      <alignment vertical="center"/>
    </xf>
    <xf numFmtId="4" fontId="4" fillId="33" borderId="22" xfId="0" applyNumberFormat="1" applyFont="1" applyFill="1" applyBorder="1" applyAlignment="1">
      <alignment horizontal="center" vertical="center" wrapText="1"/>
    </xf>
    <xf numFmtId="4" fontId="4" fillId="33" borderId="31" xfId="0" applyNumberFormat="1" applyFont="1" applyFill="1" applyBorder="1" applyAlignment="1">
      <alignment horizontal="center" vertical="center" wrapText="1"/>
    </xf>
    <xf numFmtId="4" fontId="4" fillId="33" borderId="23" xfId="0" applyNumberFormat="1" applyFont="1" applyFill="1" applyBorder="1" applyAlignment="1">
      <alignment horizontal="center" vertical="center"/>
    </xf>
    <xf numFmtId="4" fontId="4" fillId="33" borderId="38" xfId="0" applyNumberFormat="1" applyFont="1" applyFill="1" applyBorder="1" applyAlignment="1">
      <alignment horizontal="center" vertical="center"/>
    </xf>
    <xf numFmtId="0" fontId="0" fillId="0" borderId="17" xfId="0" applyFont="1" applyBorder="1" applyAlignment="1">
      <alignment horizontal="center" vertical="center"/>
    </xf>
    <xf numFmtId="2" fontId="0" fillId="0" borderId="17" xfId="0" applyNumberFormat="1" applyFont="1" applyBorder="1" applyAlignment="1">
      <alignment vertical="center"/>
    </xf>
    <xf numFmtId="4" fontId="4" fillId="33" borderId="17" xfId="0" applyNumberFormat="1" applyFont="1" applyFill="1" applyBorder="1" applyAlignment="1">
      <alignment horizontal="center" vertical="center" wrapText="1"/>
    </xf>
    <xf numFmtId="4" fontId="4" fillId="33" borderId="40" xfId="0" applyNumberFormat="1" applyFont="1" applyFill="1" applyBorder="1" applyAlignment="1">
      <alignment horizontal="center" vertical="center"/>
    </xf>
    <xf numFmtId="4" fontId="4" fillId="33" borderId="46" xfId="0" applyNumberFormat="1"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OKONCANA" xfId="59"/>
    <cellStyle name="Normal_Predmer 1" xfId="60"/>
    <cellStyle name="Normal_Sheet"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144"/>
  <sheetViews>
    <sheetView zoomScalePageLayoutView="0" workbookViewId="0" topLeftCell="A118">
      <selection activeCell="J9" sqref="J9"/>
    </sheetView>
  </sheetViews>
  <sheetFormatPr defaultColWidth="7.8515625" defaultRowHeight="12.75"/>
  <cols>
    <col min="1" max="1" width="4.7109375" style="133" customWidth="1"/>
    <col min="2" max="2" width="43.7109375" style="1" customWidth="1"/>
    <col min="3" max="3" width="5.8515625" style="1" customWidth="1"/>
    <col min="4" max="4" width="10.00390625" style="1" customWidth="1"/>
    <col min="5" max="5" width="11.7109375" style="134" customWidth="1"/>
    <col min="6" max="6" width="15.57421875" style="1" customWidth="1"/>
    <col min="7" max="7" width="7.8515625" style="1" customWidth="1"/>
    <col min="8" max="8" width="12.28125" style="1" customWidth="1"/>
    <col min="9" max="16384" width="7.8515625" style="1" customWidth="1"/>
  </cols>
  <sheetData>
    <row r="1" ht="13.5" thickBot="1"/>
    <row r="2" spans="1:6" ht="12.75">
      <c r="A2" s="2" t="s">
        <v>0</v>
      </c>
      <c r="B2" s="505" t="s">
        <v>1</v>
      </c>
      <c r="C2" s="3" t="s">
        <v>2</v>
      </c>
      <c r="D2" s="507" t="s">
        <v>3</v>
      </c>
      <c r="E2" s="509" t="s">
        <v>39</v>
      </c>
      <c r="F2" s="511" t="s">
        <v>4</v>
      </c>
    </row>
    <row r="3" spans="1:6" ht="13.5" thickBot="1">
      <c r="A3" s="4" t="s">
        <v>5</v>
      </c>
      <c r="B3" s="506"/>
      <c r="C3" s="5" t="s">
        <v>6</v>
      </c>
      <c r="D3" s="508"/>
      <c r="E3" s="510" t="s">
        <v>7</v>
      </c>
      <c r="F3" s="512"/>
    </row>
    <row r="4" spans="1:6" ht="13.5" thickBot="1">
      <c r="A4" s="6"/>
      <c r="B4" s="7"/>
      <c r="C4" s="8"/>
      <c r="D4" s="9"/>
      <c r="E4" s="10"/>
      <c r="F4" s="11"/>
    </row>
    <row r="5" spans="1:6" ht="15.75" thickBot="1">
      <c r="A5" s="452"/>
      <c r="B5" s="452" t="s">
        <v>154</v>
      </c>
      <c r="C5" s="142"/>
      <c r="D5" s="143"/>
      <c r="E5" s="144"/>
      <c r="F5" s="145"/>
    </row>
    <row r="6" spans="1:6" ht="12.75">
      <c r="A6" s="6"/>
      <c r="B6" s="7"/>
      <c r="C6" s="8"/>
      <c r="D6" s="9"/>
      <c r="E6" s="10"/>
      <c r="F6" s="11"/>
    </row>
    <row r="7" spans="1:6" ht="15">
      <c r="A7" s="6"/>
      <c r="B7" s="12" t="s">
        <v>8</v>
      </c>
      <c r="C7" s="13"/>
      <c r="D7" s="14"/>
      <c r="E7" s="15"/>
      <c r="F7" s="16"/>
    </row>
    <row r="8" spans="1:6" ht="12.75">
      <c r="A8" s="6"/>
      <c r="B8" s="17"/>
      <c r="C8" s="13"/>
      <c r="D8" s="14"/>
      <c r="E8" s="15"/>
      <c r="F8" s="16"/>
    </row>
    <row r="9" spans="1:6" ht="159" customHeight="1">
      <c r="A9" s="6" t="s">
        <v>9</v>
      </c>
      <c r="B9" s="18" t="s">
        <v>78</v>
      </c>
      <c r="C9" s="13"/>
      <c r="D9" s="14"/>
      <c r="E9" s="10"/>
      <c r="F9" s="11"/>
    </row>
    <row r="10" spans="1:6" ht="12.75">
      <c r="A10" s="6"/>
      <c r="B10" s="17" t="s">
        <v>32</v>
      </c>
      <c r="C10" s="13" t="s">
        <v>28</v>
      </c>
      <c r="D10" s="19">
        <v>414.2</v>
      </c>
      <c r="E10" s="10"/>
      <c r="F10" s="11">
        <f>E10*D10</f>
        <v>0</v>
      </c>
    </row>
    <row r="11" spans="1:6" ht="191.25">
      <c r="A11" s="6" t="s">
        <v>12</v>
      </c>
      <c r="B11" s="20" t="s">
        <v>79</v>
      </c>
      <c r="C11" s="13"/>
      <c r="D11" s="21"/>
      <c r="E11" s="19"/>
      <c r="F11" s="16"/>
    </row>
    <row r="12" spans="1:6" ht="12.75" customHeight="1">
      <c r="A12" s="22"/>
      <c r="B12" s="23" t="s">
        <v>65</v>
      </c>
      <c r="C12" s="8" t="s">
        <v>66</v>
      </c>
      <c r="D12" s="21">
        <f>1.7*D10</f>
        <v>704.14</v>
      </c>
      <c r="E12" s="19"/>
      <c r="F12" s="11">
        <f>D12*E12</f>
        <v>0</v>
      </c>
    </row>
    <row r="13" spans="1:6" ht="153">
      <c r="A13" s="6" t="s">
        <v>13</v>
      </c>
      <c r="B13" s="24" t="s">
        <v>46</v>
      </c>
      <c r="C13" s="13"/>
      <c r="D13" s="19"/>
      <c r="E13" s="10"/>
      <c r="F13" s="11"/>
    </row>
    <row r="14" spans="1:6" ht="13.5" thickBot="1">
      <c r="A14" s="148"/>
      <c r="B14" s="149" t="s">
        <v>45</v>
      </c>
      <c r="C14" s="150" t="s">
        <v>28</v>
      </c>
      <c r="D14" s="151">
        <f>+D10</f>
        <v>414.2</v>
      </c>
      <c r="E14" s="152"/>
      <c r="F14" s="153">
        <f>D14*E14</f>
        <v>0</v>
      </c>
    </row>
    <row r="15" spans="1:6" ht="12.75">
      <c r="A15" s="190"/>
      <c r="B15" s="188"/>
      <c r="C15" s="55"/>
      <c r="D15" s="154"/>
      <c r="E15" s="57"/>
      <c r="F15" s="58"/>
    </row>
    <row r="16" spans="1:6" ht="153">
      <c r="A16" s="6" t="s">
        <v>14</v>
      </c>
      <c r="B16" s="191" t="s">
        <v>60</v>
      </c>
      <c r="C16" s="26"/>
      <c r="D16" s="19"/>
      <c r="E16" s="10"/>
      <c r="F16" s="11"/>
    </row>
    <row r="17" spans="1:6" ht="12.75">
      <c r="A17" s="22"/>
      <c r="B17" s="25" t="s">
        <v>35</v>
      </c>
      <c r="C17" s="26" t="s">
        <v>36</v>
      </c>
      <c r="D17" s="19">
        <v>1</v>
      </c>
      <c r="E17" s="10"/>
      <c r="F17" s="11">
        <f>E17*D17</f>
        <v>0</v>
      </c>
    </row>
    <row r="18" spans="1:6" ht="12.75">
      <c r="A18" s="22"/>
      <c r="B18" s="25"/>
      <c r="C18" s="27"/>
      <c r="D18" s="28"/>
      <c r="E18" s="10"/>
      <c r="F18" s="11"/>
    </row>
    <row r="19" spans="1:6" ht="15">
      <c r="A19" s="6"/>
      <c r="B19" s="63" t="s">
        <v>10</v>
      </c>
      <c r="C19" s="155"/>
      <c r="D19" s="156"/>
      <c r="E19" s="157"/>
      <c r="F19" s="158">
        <f>SUM(F9:F17)</f>
        <v>0</v>
      </c>
    </row>
    <row r="20" spans="1:6" ht="15">
      <c r="A20" s="6"/>
      <c r="B20" s="69"/>
      <c r="C20" s="8"/>
      <c r="D20" s="9"/>
      <c r="E20" s="72"/>
      <c r="F20" s="159"/>
    </row>
    <row r="21" spans="1:6" ht="12.75">
      <c r="A21" s="6"/>
      <c r="B21" s="7"/>
      <c r="C21" s="8"/>
      <c r="D21" s="9"/>
      <c r="E21" s="10"/>
      <c r="F21" s="11"/>
    </row>
    <row r="22" spans="1:6" ht="15">
      <c r="A22" s="6"/>
      <c r="B22" s="12" t="s">
        <v>11</v>
      </c>
      <c r="C22" s="13"/>
      <c r="D22" s="21"/>
      <c r="E22" s="10"/>
      <c r="F22" s="16"/>
    </row>
    <row r="23" spans="1:6" ht="12.75">
      <c r="A23" s="6"/>
      <c r="B23" s="31"/>
      <c r="C23" s="13"/>
      <c r="D23" s="21"/>
      <c r="E23" s="10"/>
      <c r="F23" s="16"/>
    </row>
    <row r="24" spans="1:6" ht="291" customHeight="1">
      <c r="A24" s="6" t="s">
        <v>9</v>
      </c>
      <c r="B24" s="32" t="s">
        <v>50</v>
      </c>
      <c r="C24" s="13"/>
      <c r="D24" s="14"/>
      <c r="E24" s="15"/>
      <c r="F24" s="16"/>
    </row>
    <row r="25" spans="1:6" ht="63.75">
      <c r="A25" s="6"/>
      <c r="B25" s="32" t="s">
        <v>38</v>
      </c>
      <c r="C25" s="13"/>
      <c r="D25" s="34"/>
      <c r="E25" s="15"/>
      <c r="F25" s="16"/>
    </row>
    <row r="26" spans="1:6" ht="14.25">
      <c r="A26" s="6"/>
      <c r="B26" s="17" t="s">
        <v>67</v>
      </c>
      <c r="C26" s="13"/>
      <c r="D26" s="35"/>
      <c r="E26" s="15"/>
      <c r="F26" s="11"/>
    </row>
    <row r="27" spans="1:6" ht="12.75" customHeight="1">
      <c r="A27" s="6"/>
      <c r="B27" s="36" t="s">
        <v>47</v>
      </c>
      <c r="C27" s="13" t="s">
        <v>68</v>
      </c>
      <c r="D27" s="19">
        <v>1042.26</v>
      </c>
      <c r="E27" s="15"/>
      <c r="F27" s="11">
        <f>E27*D27</f>
        <v>0</v>
      </c>
    </row>
    <row r="28" spans="1:6" ht="12.75" customHeight="1">
      <c r="A28" s="6"/>
      <c r="B28" s="36" t="s">
        <v>48</v>
      </c>
      <c r="C28" s="13" t="s">
        <v>68</v>
      </c>
      <c r="D28" s="19">
        <v>683.31</v>
      </c>
      <c r="E28" s="15"/>
      <c r="F28" s="11">
        <f>E28*D28</f>
        <v>0</v>
      </c>
    </row>
    <row r="29" spans="1:6" ht="12.75" customHeight="1" thickBot="1">
      <c r="A29" s="29"/>
      <c r="B29" s="192" t="s">
        <v>49</v>
      </c>
      <c r="C29" s="150" t="s">
        <v>68</v>
      </c>
      <c r="D29" s="151">
        <v>15.42</v>
      </c>
      <c r="E29" s="161"/>
      <c r="F29" s="153">
        <f>E29*D29</f>
        <v>0</v>
      </c>
    </row>
    <row r="30" spans="1:6" ht="12.75" customHeight="1">
      <c r="A30" s="53"/>
      <c r="B30" s="171"/>
      <c r="C30" s="162"/>
      <c r="D30" s="154"/>
      <c r="E30" s="163"/>
      <c r="F30" s="58"/>
    </row>
    <row r="31" spans="1:6" ht="76.5">
      <c r="A31" s="6" t="s">
        <v>12</v>
      </c>
      <c r="B31" s="33" t="s">
        <v>41</v>
      </c>
      <c r="C31" s="13"/>
      <c r="D31" s="21"/>
      <c r="E31" s="15"/>
      <c r="F31" s="11"/>
    </row>
    <row r="32" spans="1:6" ht="14.25">
      <c r="A32" s="6"/>
      <c r="B32" s="17" t="s">
        <v>67</v>
      </c>
      <c r="C32" s="13"/>
      <c r="D32" s="35"/>
      <c r="E32" s="15"/>
      <c r="F32" s="11"/>
    </row>
    <row r="33" spans="1:8" ht="12.75" customHeight="1">
      <c r="A33" s="6"/>
      <c r="B33" s="36" t="s">
        <v>47</v>
      </c>
      <c r="C33" s="13" t="s">
        <v>68</v>
      </c>
      <c r="D33" s="19">
        <v>17.79</v>
      </c>
      <c r="E33" s="15"/>
      <c r="F33" s="11">
        <f>E33*D33</f>
        <v>0</v>
      </c>
      <c r="H33" s="146"/>
    </row>
    <row r="34" spans="1:8" ht="12.75" customHeight="1">
      <c r="A34" s="6"/>
      <c r="B34" s="36" t="s">
        <v>48</v>
      </c>
      <c r="C34" s="13" t="s">
        <v>68</v>
      </c>
      <c r="D34" s="19">
        <v>11.66</v>
      </c>
      <c r="E34" s="15"/>
      <c r="F34" s="11">
        <f>E34*D34</f>
        <v>0</v>
      </c>
      <c r="H34" s="146"/>
    </row>
    <row r="35" spans="1:8" ht="12.75" customHeight="1">
      <c r="A35" s="6"/>
      <c r="B35" s="36" t="s">
        <v>49</v>
      </c>
      <c r="C35" s="13" t="s">
        <v>68</v>
      </c>
      <c r="D35" s="19">
        <v>0.26</v>
      </c>
      <c r="E35" s="15"/>
      <c r="F35" s="11">
        <f>E35*D35</f>
        <v>0</v>
      </c>
      <c r="H35" s="146"/>
    </row>
    <row r="36" spans="1:6" ht="52.5">
      <c r="A36" s="6" t="s">
        <v>13</v>
      </c>
      <c r="B36" s="33" t="s">
        <v>69</v>
      </c>
      <c r="C36" s="8"/>
      <c r="D36" s="37"/>
      <c r="E36" s="15"/>
      <c r="F36" s="16"/>
    </row>
    <row r="37" spans="1:6" ht="14.25">
      <c r="A37" s="6"/>
      <c r="B37" s="17" t="s">
        <v>70</v>
      </c>
      <c r="C37" s="13" t="s">
        <v>66</v>
      </c>
      <c r="D37" s="19">
        <v>621.3</v>
      </c>
      <c r="E37" s="15"/>
      <c r="F37" s="11">
        <f>E37*D37</f>
        <v>0</v>
      </c>
    </row>
    <row r="38" spans="1:6" ht="172.5" customHeight="1">
      <c r="A38" s="6" t="s">
        <v>14</v>
      </c>
      <c r="B38" s="38" t="s">
        <v>37</v>
      </c>
      <c r="C38" s="39" t="s">
        <v>28</v>
      </c>
      <c r="D38" s="40">
        <f>+D10</f>
        <v>414.2</v>
      </c>
      <c r="E38" s="15"/>
      <c r="F38" s="11">
        <f>E38*D38</f>
        <v>0</v>
      </c>
    </row>
    <row r="39" spans="1:6" ht="76.5">
      <c r="A39" s="6" t="s">
        <v>15</v>
      </c>
      <c r="B39" s="33" t="s">
        <v>80</v>
      </c>
      <c r="C39" s="8"/>
      <c r="D39" s="37"/>
      <c r="E39" s="15"/>
      <c r="F39" s="11"/>
    </row>
    <row r="40" spans="1:6" ht="14.25">
      <c r="A40" s="6"/>
      <c r="B40" s="17" t="s">
        <v>81</v>
      </c>
      <c r="C40" s="8" t="s">
        <v>68</v>
      </c>
      <c r="D40" s="37">
        <v>320.76</v>
      </c>
      <c r="E40" s="15"/>
      <c r="F40" s="11">
        <f>E40*D40</f>
        <v>0</v>
      </c>
    </row>
    <row r="41" spans="1:6" ht="92.25" customHeight="1">
      <c r="A41" s="6" t="s">
        <v>16</v>
      </c>
      <c r="B41" s="81" t="s">
        <v>82</v>
      </c>
      <c r="C41" s="8"/>
      <c r="D41" s="37"/>
      <c r="E41" s="15"/>
      <c r="F41" s="11"/>
    </row>
    <row r="42" spans="1:6" ht="14.25">
      <c r="A42" s="6"/>
      <c r="B42" s="17" t="s">
        <v>71</v>
      </c>
      <c r="C42" s="8" t="s">
        <v>68</v>
      </c>
      <c r="D42" s="37">
        <f>1643.73-D44</f>
        <v>1457.3400000000001</v>
      </c>
      <c r="E42" s="15"/>
      <c r="F42" s="11">
        <f>E42*D42</f>
        <v>0</v>
      </c>
    </row>
    <row r="43" spans="1:6" ht="12.75">
      <c r="A43" s="6" t="s">
        <v>34</v>
      </c>
      <c r="B43" s="42" t="s">
        <v>59</v>
      </c>
      <c r="C43" s="43"/>
      <c r="D43" s="44"/>
      <c r="E43" s="45"/>
      <c r="F43" s="41"/>
    </row>
    <row r="44" spans="1:6" ht="14.25">
      <c r="A44" s="6"/>
      <c r="B44" s="17" t="s">
        <v>72</v>
      </c>
      <c r="C44" s="8" t="s">
        <v>68</v>
      </c>
      <c r="D44" s="44">
        <f>1.5*0.3*D10</f>
        <v>186.39</v>
      </c>
      <c r="E44" s="45"/>
      <c r="F44" s="41">
        <f>E44*D44</f>
        <v>0</v>
      </c>
    </row>
    <row r="45" spans="1:6" ht="25.5">
      <c r="A45" s="6" t="s">
        <v>17</v>
      </c>
      <c r="B45" s="46" t="s">
        <v>61</v>
      </c>
      <c r="C45" s="8"/>
      <c r="D45" s="21"/>
      <c r="E45" s="47"/>
      <c r="F45" s="41"/>
    </row>
    <row r="46" spans="1:6" ht="14.25">
      <c r="A46" s="6"/>
      <c r="B46" s="17" t="s">
        <v>73</v>
      </c>
      <c r="C46" s="8" t="s">
        <v>68</v>
      </c>
      <c r="D46" s="37">
        <v>2016.51</v>
      </c>
      <c r="E46" s="47"/>
      <c r="F46" s="41">
        <f>E46*D46</f>
        <v>0</v>
      </c>
    </row>
    <row r="47" spans="1:6" ht="38.25">
      <c r="A47" s="6" t="s">
        <v>43</v>
      </c>
      <c r="B47" s="33" t="s">
        <v>18</v>
      </c>
      <c r="C47" s="8"/>
      <c r="D47" s="21"/>
      <c r="E47" s="47"/>
      <c r="F47" s="41"/>
    </row>
    <row r="48" spans="1:6" ht="14.25">
      <c r="A48" s="6"/>
      <c r="B48" s="17" t="s">
        <v>74</v>
      </c>
      <c r="C48" s="8" t="s">
        <v>68</v>
      </c>
      <c r="D48" s="48">
        <f>1.2*1.2*3.14/4*0.1*7</f>
        <v>0.7912800000000001</v>
      </c>
      <c r="E48" s="47"/>
      <c r="F48" s="41">
        <f>E48*D48</f>
        <v>0</v>
      </c>
    </row>
    <row r="49" spans="1:6" ht="12.75">
      <c r="A49" s="6"/>
      <c r="B49" s="17"/>
      <c r="C49" s="8"/>
      <c r="D49" s="48"/>
      <c r="E49" s="47"/>
      <c r="F49" s="41"/>
    </row>
    <row r="50" spans="1:6" ht="15.75" thickBot="1">
      <c r="A50" s="29"/>
      <c r="B50" s="30" t="s">
        <v>19</v>
      </c>
      <c r="C50" s="49"/>
      <c r="D50" s="50"/>
      <c r="E50" s="51"/>
      <c r="F50" s="52">
        <f>SUM(F24:F49)</f>
        <v>0</v>
      </c>
    </row>
    <row r="51" spans="1:6" ht="12.75">
      <c r="A51" s="53"/>
      <c r="B51" s="54"/>
      <c r="C51" s="55"/>
      <c r="D51" s="56"/>
      <c r="E51" s="57"/>
      <c r="F51" s="58"/>
    </row>
    <row r="52" spans="1:6" ht="15">
      <c r="A52" s="6"/>
      <c r="B52" s="12" t="s">
        <v>20</v>
      </c>
      <c r="C52" s="8"/>
      <c r="D52" s="21"/>
      <c r="E52" s="47"/>
      <c r="F52" s="59"/>
    </row>
    <row r="53" spans="1:6" ht="12.75">
      <c r="A53" s="6"/>
      <c r="B53" s="60"/>
      <c r="C53" s="8"/>
      <c r="D53" s="21"/>
      <c r="E53" s="47"/>
      <c r="F53" s="59"/>
    </row>
    <row r="54" spans="1:6" ht="291" customHeight="1">
      <c r="A54" s="6" t="s">
        <v>9</v>
      </c>
      <c r="B54" s="61" t="s">
        <v>62</v>
      </c>
      <c r="C54" s="8"/>
      <c r="D54" s="21"/>
      <c r="E54" s="47"/>
      <c r="F54" s="59"/>
    </row>
    <row r="55" spans="1:6" ht="79.5" customHeight="1">
      <c r="A55" s="6"/>
      <c r="B55" s="81" t="s">
        <v>51</v>
      </c>
      <c r="C55" s="8"/>
      <c r="D55" s="21"/>
      <c r="E55" s="47"/>
      <c r="F55" s="59"/>
    </row>
    <row r="56" spans="1:6" ht="14.25">
      <c r="A56" s="6"/>
      <c r="B56" s="62" t="s">
        <v>75</v>
      </c>
      <c r="C56" s="8" t="s">
        <v>66</v>
      </c>
      <c r="D56" s="37">
        <v>2688.68</v>
      </c>
      <c r="E56" s="10"/>
      <c r="F56" s="11">
        <f>E56*D56</f>
        <v>0</v>
      </c>
    </row>
    <row r="57" spans="1:6" ht="12.75">
      <c r="A57" s="6"/>
      <c r="B57" s="60"/>
      <c r="C57" s="8"/>
      <c r="D57" s="21"/>
      <c r="E57" s="47"/>
      <c r="F57" s="59"/>
    </row>
    <row r="58" spans="1:6" ht="15">
      <c r="A58" s="6"/>
      <c r="B58" s="63" t="s">
        <v>21</v>
      </c>
      <c r="C58" s="64"/>
      <c r="D58" s="65"/>
      <c r="E58" s="66"/>
      <c r="F58" s="67">
        <f>+SUM(F56:F56)</f>
        <v>0</v>
      </c>
    </row>
    <row r="59" spans="1:6" ht="15">
      <c r="A59" s="6"/>
      <c r="B59" s="69"/>
      <c r="C59" s="117"/>
      <c r="D59" s="71"/>
      <c r="E59" s="303"/>
      <c r="F59" s="159"/>
    </row>
    <row r="60" spans="1:6" ht="15">
      <c r="A60" s="6"/>
      <c r="B60" s="69"/>
      <c r="C60" s="117"/>
      <c r="D60" s="71"/>
      <c r="E60" s="303"/>
      <c r="F60" s="159"/>
    </row>
    <row r="61" spans="1:6" ht="15">
      <c r="A61" s="6"/>
      <c r="B61" s="12" t="s">
        <v>22</v>
      </c>
      <c r="C61" s="8"/>
      <c r="D61" s="21"/>
      <c r="E61" s="15"/>
      <c r="F61" s="74"/>
    </row>
    <row r="62" spans="1:6" ht="12.75" customHeight="1">
      <c r="A62" s="6"/>
      <c r="B62" s="60"/>
      <c r="C62" s="8"/>
      <c r="D62" s="21"/>
      <c r="E62" s="47"/>
      <c r="F62" s="75"/>
    </row>
    <row r="63" spans="1:6" ht="93" customHeight="1">
      <c r="A63" s="6" t="s">
        <v>9</v>
      </c>
      <c r="B63" s="33" t="s">
        <v>83</v>
      </c>
      <c r="C63" s="8"/>
      <c r="D63" s="21"/>
      <c r="E63" s="47"/>
      <c r="F63" s="75"/>
    </row>
    <row r="64" spans="1:6" ht="12.75" customHeight="1">
      <c r="A64" s="6"/>
      <c r="B64" s="76" t="s">
        <v>23</v>
      </c>
      <c r="C64" s="8"/>
      <c r="D64" s="77"/>
      <c r="E64" s="10"/>
      <c r="F64" s="11"/>
    </row>
    <row r="65" spans="1:6" ht="12.75">
      <c r="A65" s="6"/>
      <c r="B65" s="33" t="s">
        <v>123</v>
      </c>
      <c r="C65" s="8" t="s">
        <v>44</v>
      </c>
      <c r="D65" s="77">
        <v>6</v>
      </c>
      <c r="E65" s="10"/>
      <c r="F65" s="11">
        <f>E65*D65</f>
        <v>0</v>
      </c>
    </row>
    <row r="66" spans="1:6" ht="12.75" customHeight="1">
      <c r="A66" s="6"/>
      <c r="B66" s="33" t="s">
        <v>124</v>
      </c>
      <c r="C66" s="8" t="s">
        <v>44</v>
      </c>
      <c r="D66" s="77">
        <v>1</v>
      </c>
      <c r="E66" s="10"/>
      <c r="F66" s="11">
        <f>E66*D66</f>
        <v>0</v>
      </c>
    </row>
    <row r="67" spans="1:6" ht="93" customHeight="1">
      <c r="A67" s="6" t="s">
        <v>12</v>
      </c>
      <c r="B67" s="33" t="s">
        <v>85</v>
      </c>
      <c r="C67" s="13"/>
      <c r="D67" s="77"/>
      <c r="E67" s="10"/>
      <c r="F67" s="11"/>
    </row>
    <row r="68" spans="1:6" ht="13.5" thickBot="1">
      <c r="A68" s="29"/>
      <c r="B68" s="304" t="s">
        <v>23</v>
      </c>
      <c r="C68" s="150" t="s">
        <v>24</v>
      </c>
      <c r="D68" s="301">
        <v>8</v>
      </c>
      <c r="E68" s="152"/>
      <c r="F68" s="153">
        <f>E68*D68</f>
        <v>0</v>
      </c>
    </row>
    <row r="69" spans="1:6" ht="12.75">
      <c r="A69" s="53"/>
      <c r="B69" s="305"/>
      <c r="C69" s="162"/>
      <c r="D69" s="302"/>
      <c r="E69" s="57"/>
      <c r="F69" s="58"/>
    </row>
    <row r="70" spans="1:6" ht="91.5" customHeight="1">
      <c r="A70" s="6" t="s">
        <v>13</v>
      </c>
      <c r="B70" s="33" t="s">
        <v>86</v>
      </c>
      <c r="C70" s="13"/>
      <c r="D70" s="77"/>
      <c r="E70" s="10"/>
      <c r="F70" s="11"/>
    </row>
    <row r="71" spans="1:6" ht="12.75">
      <c r="A71" s="6"/>
      <c r="B71" s="78" t="s">
        <v>23</v>
      </c>
      <c r="C71" s="13" t="s">
        <v>24</v>
      </c>
      <c r="D71" s="77">
        <v>2</v>
      </c>
      <c r="E71" s="10"/>
      <c r="F71" s="11">
        <f>E71*D71</f>
        <v>0</v>
      </c>
    </row>
    <row r="72" spans="1:6" ht="92.25" customHeight="1">
      <c r="A72" s="6" t="s">
        <v>14</v>
      </c>
      <c r="B72" s="33" t="s">
        <v>87</v>
      </c>
      <c r="C72" s="13"/>
      <c r="D72" s="77"/>
      <c r="E72" s="10"/>
      <c r="F72" s="11"/>
    </row>
    <row r="73" spans="1:6" ht="12.75">
      <c r="A73" s="6"/>
      <c r="B73" s="78" t="s">
        <v>23</v>
      </c>
      <c r="C73" s="13" t="s">
        <v>24</v>
      </c>
      <c r="D73" s="77">
        <v>4</v>
      </c>
      <c r="E73" s="10"/>
      <c r="F73" s="11">
        <f>E73*D73</f>
        <v>0</v>
      </c>
    </row>
    <row r="74" spans="1:6" ht="105" customHeight="1">
      <c r="A74" s="6" t="s">
        <v>15</v>
      </c>
      <c r="B74" s="33" t="s">
        <v>33</v>
      </c>
      <c r="C74" s="80"/>
      <c r="D74" s="21"/>
      <c r="E74" s="79"/>
      <c r="F74" s="41"/>
    </row>
    <row r="75" spans="1:6" ht="12.75" customHeight="1">
      <c r="A75" s="6"/>
      <c r="B75" s="17" t="s">
        <v>25</v>
      </c>
      <c r="C75" s="13" t="s">
        <v>24</v>
      </c>
      <c r="D75" s="77">
        <f>+D66+D65</f>
        <v>7</v>
      </c>
      <c r="E75" s="10"/>
      <c r="F75" s="11">
        <f>E75*D75</f>
        <v>0</v>
      </c>
    </row>
    <row r="76" spans="1:6" s="198" customFormat="1" ht="52.5" customHeight="1">
      <c r="A76" s="233" t="s">
        <v>16</v>
      </c>
      <c r="B76" s="292" t="s">
        <v>121</v>
      </c>
      <c r="C76" s="261"/>
      <c r="D76" s="271"/>
      <c r="E76" s="272"/>
      <c r="F76" s="273"/>
    </row>
    <row r="77" spans="1:6" s="198" customFormat="1" ht="12.75" customHeight="1">
      <c r="A77" s="233"/>
      <c r="B77" s="298" t="s">
        <v>122</v>
      </c>
      <c r="C77" s="261" t="s">
        <v>119</v>
      </c>
      <c r="D77" s="291">
        <v>0.46</v>
      </c>
      <c r="E77" s="299"/>
      <c r="F77" s="300">
        <f>E77*D77</f>
        <v>0</v>
      </c>
    </row>
    <row r="78" spans="1:6" ht="38.25">
      <c r="A78" s="68" t="s">
        <v>17</v>
      </c>
      <c r="B78" s="33" t="s">
        <v>84</v>
      </c>
      <c r="C78" s="13"/>
      <c r="D78" s="21"/>
      <c r="E78" s="15"/>
      <c r="F78" s="75"/>
    </row>
    <row r="79" spans="1:6" ht="12.75">
      <c r="A79" s="68"/>
      <c r="B79" s="17" t="s">
        <v>25</v>
      </c>
      <c r="C79" s="13" t="s">
        <v>24</v>
      </c>
      <c r="D79" s="77">
        <f>+D75</f>
        <v>7</v>
      </c>
      <c r="E79" s="10"/>
      <c r="F79" s="41">
        <f>E79*D79</f>
        <v>0</v>
      </c>
    </row>
    <row r="80" spans="1:6" ht="63.75">
      <c r="A80" s="68" t="s">
        <v>34</v>
      </c>
      <c r="B80" s="81" t="s">
        <v>98</v>
      </c>
      <c r="C80" s="13"/>
      <c r="D80" s="21"/>
      <c r="E80" s="15"/>
      <c r="F80" s="75"/>
    </row>
    <row r="81" spans="1:6" ht="12.75" customHeight="1">
      <c r="A81" s="68"/>
      <c r="B81" s="17" t="s">
        <v>58</v>
      </c>
      <c r="C81" s="13" t="s">
        <v>24</v>
      </c>
      <c r="D81" s="77">
        <f>D75</f>
        <v>7</v>
      </c>
      <c r="E81" s="10"/>
      <c r="F81" s="41">
        <f>E81*D81</f>
        <v>0</v>
      </c>
    </row>
    <row r="82" spans="1:6" ht="12.75">
      <c r="A82" s="6"/>
      <c r="B82" s="60"/>
      <c r="C82" s="8"/>
      <c r="D82" s="21"/>
      <c r="E82" s="47"/>
      <c r="F82" s="59"/>
    </row>
    <row r="83" spans="1:6" ht="15">
      <c r="A83" s="6"/>
      <c r="B83" s="63" t="s">
        <v>26</v>
      </c>
      <c r="C83" s="64"/>
      <c r="D83" s="65"/>
      <c r="E83" s="66"/>
      <c r="F83" s="67">
        <f>+SUM(F66:F81)</f>
        <v>0</v>
      </c>
    </row>
    <row r="84" spans="1:6" ht="15.75" thickBot="1">
      <c r="A84" s="29"/>
      <c r="B84" s="178"/>
      <c r="C84" s="179"/>
      <c r="D84" s="180"/>
      <c r="E84" s="195"/>
      <c r="F84" s="181"/>
    </row>
    <row r="85" spans="1:6" ht="15">
      <c r="A85" s="167"/>
      <c r="B85" s="174"/>
      <c r="C85" s="175"/>
      <c r="D85" s="176"/>
      <c r="E85" s="177"/>
      <c r="F85" s="182"/>
    </row>
    <row r="86" spans="1:6" ht="15">
      <c r="A86" s="6"/>
      <c r="B86" s="12" t="s">
        <v>27</v>
      </c>
      <c r="C86" s="8"/>
      <c r="D86" s="21"/>
      <c r="E86" s="47"/>
      <c r="F86" s="75"/>
    </row>
    <row r="87" spans="1:6" ht="12.75">
      <c r="A87" s="82"/>
      <c r="B87" s="78"/>
      <c r="C87" s="8"/>
      <c r="D87" s="21"/>
      <c r="E87" s="47"/>
      <c r="F87" s="75"/>
    </row>
    <row r="88" spans="1:6" ht="165.75">
      <c r="A88" s="68" t="s">
        <v>9</v>
      </c>
      <c r="B88" s="83" t="s">
        <v>88</v>
      </c>
      <c r="C88" s="13"/>
      <c r="D88" s="21"/>
      <c r="E88" s="15"/>
      <c r="F88" s="75"/>
    </row>
    <row r="89" spans="1:6" ht="12.75">
      <c r="A89" s="68"/>
      <c r="B89" s="17" t="s">
        <v>102</v>
      </c>
      <c r="C89" s="13" t="s">
        <v>28</v>
      </c>
      <c r="D89" s="19">
        <f>+D10</f>
        <v>414.2</v>
      </c>
      <c r="E89" s="87"/>
      <c r="F89" s="41">
        <f>E89*D89</f>
        <v>0</v>
      </c>
    </row>
    <row r="90" spans="1:6" ht="38.25">
      <c r="A90" s="84" t="s">
        <v>12</v>
      </c>
      <c r="B90" s="23" t="s">
        <v>95</v>
      </c>
      <c r="C90" s="85"/>
      <c r="D90" s="86"/>
      <c r="E90" s="87"/>
      <c r="F90" s="41"/>
    </row>
    <row r="91" spans="1:6" ht="12.75">
      <c r="A91" s="135"/>
      <c r="B91" s="17" t="s">
        <v>100</v>
      </c>
      <c r="C91" s="85" t="s">
        <v>24</v>
      </c>
      <c r="D91" s="86">
        <f>+D81*2</f>
        <v>14</v>
      </c>
      <c r="E91" s="87"/>
      <c r="F91" s="41">
        <f>E91*D91</f>
        <v>0</v>
      </c>
    </row>
    <row r="92" spans="1:6" ht="66" customHeight="1">
      <c r="A92" s="84" t="s">
        <v>13</v>
      </c>
      <c r="B92" s="33" t="s">
        <v>76</v>
      </c>
      <c r="C92" s="13"/>
      <c r="D92" s="21"/>
      <c r="E92" s="15"/>
      <c r="F92" s="75"/>
    </row>
    <row r="93" spans="1:6" ht="12.75">
      <c r="A93" s="6"/>
      <c r="B93" s="17" t="s">
        <v>29</v>
      </c>
      <c r="C93" s="85" t="s">
        <v>24</v>
      </c>
      <c r="D93" s="86">
        <f>+D75</f>
        <v>7</v>
      </c>
      <c r="E93" s="87"/>
      <c r="F93" s="41">
        <f>E93*D93</f>
        <v>0</v>
      </c>
    </row>
    <row r="94" spans="1:6" ht="66" customHeight="1">
      <c r="A94" s="6" t="s">
        <v>14</v>
      </c>
      <c r="B94" s="88" t="s">
        <v>42</v>
      </c>
      <c r="C94" s="89"/>
      <c r="D94" s="14"/>
      <c r="E94" s="10"/>
      <c r="F94" s="90"/>
    </row>
    <row r="95" spans="1:6" ht="12.75">
      <c r="A95" s="68"/>
      <c r="B95" s="17" t="s">
        <v>30</v>
      </c>
      <c r="C95" s="13" t="s">
        <v>24</v>
      </c>
      <c r="D95" s="77">
        <v>67</v>
      </c>
      <c r="E95" s="15"/>
      <c r="F95" s="41">
        <f>E95*D95</f>
        <v>0</v>
      </c>
    </row>
    <row r="96" spans="1:6" s="96" customFormat="1" ht="78.75" customHeight="1">
      <c r="A96" s="68" t="s">
        <v>15</v>
      </c>
      <c r="B96" s="33" t="s">
        <v>63</v>
      </c>
      <c r="C96" s="13"/>
      <c r="D96" s="21"/>
      <c r="E96" s="95"/>
      <c r="F96" s="94"/>
    </row>
    <row r="97" spans="1:6" s="96" customFormat="1" ht="12.75">
      <c r="A97" s="97"/>
      <c r="B97" s="17" t="s">
        <v>52</v>
      </c>
      <c r="C97" s="13" t="s">
        <v>24</v>
      </c>
      <c r="D97" s="77">
        <v>1</v>
      </c>
      <c r="E97" s="87"/>
      <c r="F97" s="94">
        <f>D97*E97</f>
        <v>0</v>
      </c>
    </row>
    <row r="98" spans="1:6" ht="12.75">
      <c r="A98" s="68"/>
      <c r="B98" s="17"/>
      <c r="C98" s="43"/>
      <c r="D98" s="92"/>
      <c r="E98" s="93"/>
      <c r="F98" s="94"/>
    </row>
    <row r="99" spans="1:6" ht="15">
      <c r="A99" s="68"/>
      <c r="B99" s="69" t="s">
        <v>31</v>
      </c>
      <c r="C99" s="70"/>
      <c r="D99" s="98"/>
      <c r="E99" s="72"/>
      <c r="F99" s="73">
        <f>SUM(F88:F97)</f>
        <v>0</v>
      </c>
    </row>
    <row r="100" spans="1:6" ht="15.75" thickBot="1">
      <c r="A100" s="165"/>
      <c r="B100" s="178"/>
      <c r="C100" s="183"/>
      <c r="D100" s="184"/>
      <c r="E100" s="185"/>
      <c r="F100" s="186"/>
    </row>
    <row r="101" spans="1:6" ht="15">
      <c r="A101" s="167"/>
      <c r="B101" s="174"/>
      <c r="C101" s="175"/>
      <c r="D101" s="187"/>
      <c r="E101" s="177"/>
      <c r="F101" s="182"/>
    </row>
    <row r="102" spans="1:6" ht="15">
      <c r="A102" s="6"/>
      <c r="B102" s="12" t="s">
        <v>90</v>
      </c>
      <c r="C102" s="8"/>
      <c r="D102" s="77"/>
      <c r="E102" s="79"/>
      <c r="F102" s="41"/>
    </row>
    <row r="103" spans="1:6" ht="12.75">
      <c r="A103" s="82"/>
      <c r="B103" s="17"/>
      <c r="C103" s="8"/>
      <c r="D103" s="21"/>
      <c r="E103" s="47"/>
      <c r="F103" s="75"/>
    </row>
    <row r="104" spans="1:6" s="96" customFormat="1" ht="78" customHeight="1">
      <c r="A104" s="6" t="s">
        <v>9</v>
      </c>
      <c r="B104" s="33" t="s">
        <v>89</v>
      </c>
      <c r="C104" s="8"/>
      <c r="D104" s="21"/>
      <c r="E104" s="47"/>
      <c r="F104" s="75"/>
    </row>
    <row r="105" spans="1:6" ht="12.75">
      <c r="A105" s="22"/>
      <c r="B105" s="25" t="s">
        <v>35</v>
      </c>
      <c r="C105" s="26" t="s">
        <v>36</v>
      </c>
      <c r="D105" s="19">
        <v>1</v>
      </c>
      <c r="E105" s="10"/>
      <c r="F105" s="94">
        <f>D105*E105</f>
        <v>0</v>
      </c>
    </row>
    <row r="106" spans="1:6" ht="25.5">
      <c r="A106" s="6" t="s">
        <v>12</v>
      </c>
      <c r="B106" s="136" t="s">
        <v>91</v>
      </c>
      <c r="C106" s="26"/>
      <c r="D106" s="19"/>
      <c r="E106" s="47"/>
      <c r="F106" s="75"/>
    </row>
    <row r="107" spans="1:6" s="96" customFormat="1" ht="12.75">
      <c r="A107" s="97"/>
      <c r="B107" s="17" t="s">
        <v>23</v>
      </c>
      <c r="C107" s="13" t="s">
        <v>24</v>
      </c>
      <c r="D107" s="77">
        <v>2</v>
      </c>
      <c r="E107" s="45"/>
      <c r="F107" s="94">
        <f>D107*E107</f>
        <v>0</v>
      </c>
    </row>
    <row r="108" spans="1:6" s="96" customFormat="1" ht="51">
      <c r="A108" s="6" t="s">
        <v>13</v>
      </c>
      <c r="B108" s="33" t="s">
        <v>64</v>
      </c>
      <c r="C108" s="8"/>
      <c r="D108" s="21"/>
      <c r="E108" s="47"/>
      <c r="F108" s="75"/>
    </row>
    <row r="109" spans="1:6" s="96" customFormat="1" ht="12.75">
      <c r="A109" s="6"/>
      <c r="B109" s="17" t="s">
        <v>54</v>
      </c>
      <c r="C109" s="8" t="s">
        <v>28</v>
      </c>
      <c r="D109" s="99">
        <f>+D14</f>
        <v>414.2</v>
      </c>
      <c r="E109" s="47"/>
      <c r="F109" s="41">
        <f>E109*D109</f>
        <v>0</v>
      </c>
    </row>
    <row r="110" spans="1:6" s="96" customFormat="1" ht="144" customHeight="1">
      <c r="A110" s="6" t="s">
        <v>14</v>
      </c>
      <c r="B110" s="33" t="s">
        <v>103</v>
      </c>
      <c r="C110" s="8"/>
      <c r="D110" s="21"/>
      <c r="E110" s="47"/>
      <c r="F110" s="75"/>
    </row>
    <row r="111" spans="1:6" s="96" customFormat="1" ht="12.75">
      <c r="A111" s="6"/>
      <c r="B111" s="17" t="s">
        <v>55</v>
      </c>
      <c r="C111" s="8" t="s">
        <v>28</v>
      </c>
      <c r="D111" s="99">
        <f>+D109</f>
        <v>414.2</v>
      </c>
      <c r="E111" s="47"/>
      <c r="F111" s="41">
        <f>E111*D111</f>
        <v>0</v>
      </c>
    </row>
    <row r="112" spans="1:6" s="96" customFormat="1" ht="66.75" customHeight="1">
      <c r="A112" s="6" t="s">
        <v>15</v>
      </c>
      <c r="B112" s="33" t="s">
        <v>101</v>
      </c>
      <c r="C112" s="8"/>
      <c r="D112" s="99"/>
      <c r="E112" s="47"/>
      <c r="F112" s="41"/>
    </row>
    <row r="113" spans="1:6" s="96" customFormat="1" ht="12.75">
      <c r="A113" s="6"/>
      <c r="B113" s="17" t="s">
        <v>56</v>
      </c>
      <c r="C113" s="8" t="s">
        <v>28</v>
      </c>
      <c r="D113" s="99">
        <f>D14</f>
        <v>414.2</v>
      </c>
      <c r="E113" s="47"/>
      <c r="F113" s="41">
        <f>E113*D113</f>
        <v>0</v>
      </c>
    </row>
    <row r="114" spans="1:6" s="96" customFormat="1" ht="153">
      <c r="A114" s="68" t="s">
        <v>16</v>
      </c>
      <c r="B114" s="33" t="s">
        <v>104</v>
      </c>
      <c r="C114" s="13"/>
      <c r="D114" s="14"/>
      <c r="E114" s="10"/>
      <c r="F114" s="41"/>
    </row>
    <row r="115" spans="1:6" ht="13.5" thickBot="1">
      <c r="A115" s="165"/>
      <c r="B115" s="160" t="s">
        <v>53</v>
      </c>
      <c r="C115" s="150" t="s">
        <v>28</v>
      </c>
      <c r="D115" s="169">
        <f>D109</f>
        <v>414.2</v>
      </c>
      <c r="E115" s="152"/>
      <c r="F115" s="166">
        <f>E115*D115</f>
        <v>0</v>
      </c>
    </row>
    <row r="116" spans="1:6" ht="12.75">
      <c r="A116" s="167"/>
      <c r="B116" s="194"/>
      <c r="C116" s="162"/>
      <c r="D116" s="189"/>
      <c r="E116" s="57"/>
      <c r="F116" s="164"/>
    </row>
    <row r="117" spans="1:6" s="137" customFormat="1" ht="191.25">
      <c r="A117" s="138" t="s">
        <v>17</v>
      </c>
      <c r="B117" s="136" t="s">
        <v>155</v>
      </c>
      <c r="C117" s="139" t="s">
        <v>92</v>
      </c>
      <c r="D117" s="140" t="s">
        <v>92</v>
      </c>
      <c r="E117" s="139" t="s">
        <v>92</v>
      </c>
      <c r="F117" s="141" t="s">
        <v>92</v>
      </c>
    </row>
    <row r="118" spans="1:6" s="137" customFormat="1" ht="12.75">
      <c r="A118" s="138" t="s">
        <v>92</v>
      </c>
      <c r="B118" s="172" t="s">
        <v>93</v>
      </c>
      <c r="C118" s="173" t="s">
        <v>94</v>
      </c>
      <c r="D118" s="140">
        <v>1</v>
      </c>
      <c r="E118" s="139"/>
      <c r="F118" s="41">
        <f>E118*D118</f>
        <v>0</v>
      </c>
    </row>
    <row r="119" spans="1:6" s="96" customFormat="1" ht="140.25">
      <c r="A119" s="68" t="s">
        <v>34</v>
      </c>
      <c r="B119" s="33" t="s">
        <v>57</v>
      </c>
      <c r="C119" s="13"/>
      <c r="D119" s="14"/>
      <c r="E119" s="10"/>
      <c r="F119" s="41"/>
    </row>
    <row r="120" spans="1:6" ht="14.25">
      <c r="A120" s="68"/>
      <c r="B120" s="17" t="s">
        <v>77</v>
      </c>
      <c r="C120" s="13" t="s">
        <v>66</v>
      </c>
      <c r="D120" s="19">
        <f>+D12</f>
        <v>704.14</v>
      </c>
      <c r="E120" s="10"/>
      <c r="F120" s="41">
        <f>E120*D120</f>
        <v>0</v>
      </c>
    </row>
    <row r="121" spans="1:6" ht="12.75">
      <c r="A121" s="6"/>
      <c r="B121" s="17"/>
      <c r="C121" s="8"/>
      <c r="D121" s="14"/>
      <c r="E121" s="79"/>
      <c r="F121" s="41"/>
    </row>
    <row r="122" spans="1:6" ht="15">
      <c r="A122" s="6"/>
      <c r="B122" s="101" t="s">
        <v>40</v>
      </c>
      <c r="C122" s="102"/>
      <c r="D122" s="103"/>
      <c r="E122" s="104"/>
      <c r="F122" s="105">
        <f>SUM(F104:F120)</f>
        <v>0</v>
      </c>
    </row>
    <row r="123" spans="1:6" ht="13.5" thickBot="1">
      <c r="A123" s="29"/>
      <c r="B123" s="106"/>
      <c r="C123" s="91"/>
      <c r="D123" s="107"/>
      <c r="E123" s="108"/>
      <c r="F123" s="109"/>
    </row>
    <row r="124" spans="1:6" ht="13.5" thickBot="1">
      <c r="A124" s="6"/>
      <c r="B124" s="60"/>
      <c r="C124" s="8"/>
      <c r="D124" s="14"/>
      <c r="E124" s="79"/>
      <c r="F124" s="110"/>
    </row>
    <row r="125" spans="1:6" ht="15.75" thickBot="1">
      <c r="A125" s="453"/>
      <c r="B125" s="453" t="s">
        <v>105</v>
      </c>
      <c r="C125" s="111"/>
      <c r="D125" s="112"/>
      <c r="E125" s="113"/>
      <c r="F125" s="114"/>
    </row>
    <row r="126" spans="1:6" ht="15">
      <c r="A126" s="115"/>
      <c r="B126" s="116"/>
      <c r="C126" s="117"/>
      <c r="D126" s="71"/>
      <c r="E126" s="118"/>
      <c r="F126" s="119"/>
    </row>
    <row r="127" spans="1:8" ht="15">
      <c r="A127" s="115"/>
      <c r="B127" s="12" t="s">
        <v>8</v>
      </c>
      <c r="C127" s="117"/>
      <c r="D127" s="71"/>
      <c r="E127" s="118"/>
      <c r="F127" s="120">
        <f>F19</f>
        <v>0</v>
      </c>
      <c r="H127" s="297"/>
    </row>
    <row r="128" spans="1:8" ht="15">
      <c r="A128" s="115"/>
      <c r="B128" s="12" t="s">
        <v>11</v>
      </c>
      <c r="C128" s="117"/>
      <c r="D128" s="121"/>
      <c r="E128" s="118"/>
      <c r="F128" s="120">
        <f>F50</f>
        <v>0</v>
      </c>
      <c r="H128" s="297"/>
    </row>
    <row r="129" spans="1:10" ht="15">
      <c r="A129" s="115"/>
      <c r="B129" s="12" t="s">
        <v>20</v>
      </c>
      <c r="C129" s="117"/>
      <c r="D129" s="121"/>
      <c r="E129" s="118"/>
      <c r="F129" s="120">
        <f>F58</f>
        <v>0</v>
      </c>
      <c r="H129" s="357"/>
      <c r="I129" s="357"/>
      <c r="J129" s="357"/>
    </row>
    <row r="130" spans="1:10" ht="15">
      <c r="A130" s="115"/>
      <c r="B130" s="12" t="s">
        <v>22</v>
      </c>
      <c r="C130" s="117"/>
      <c r="D130" s="121"/>
      <c r="E130" s="118"/>
      <c r="F130" s="73">
        <f>+F83</f>
        <v>0</v>
      </c>
      <c r="H130" s="357"/>
      <c r="I130" s="357"/>
      <c r="J130" s="357"/>
    </row>
    <row r="131" spans="1:10" ht="15">
      <c r="A131" s="115"/>
      <c r="B131" s="12" t="s">
        <v>27</v>
      </c>
      <c r="C131" s="117"/>
      <c r="D131" s="71"/>
      <c r="E131" s="118"/>
      <c r="F131" s="120">
        <f>F99</f>
        <v>0</v>
      </c>
      <c r="H131" s="357"/>
      <c r="I131" s="357"/>
      <c r="J131" s="357"/>
    </row>
    <row r="132" spans="1:10" ht="15">
      <c r="A132" s="115"/>
      <c r="B132" s="12" t="s">
        <v>90</v>
      </c>
      <c r="C132" s="117"/>
      <c r="D132" s="121"/>
      <c r="E132" s="118"/>
      <c r="F132" s="73">
        <f>F122</f>
        <v>0</v>
      </c>
      <c r="H132" s="357"/>
      <c r="I132" s="357"/>
      <c r="J132" s="357"/>
    </row>
    <row r="133" spans="1:10" ht="15">
      <c r="A133" s="115"/>
      <c r="B133" s="12"/>
      <c r="C133" s="122"/>
      <c r="D133" s="123"/>
      <c r="E133" s="124"/>
      <c r="F133" s="125"/>
      <c r="H133" s="357"/>
      <c r="I133" s="357"/>
      <c r="J133" s="357"/>
    </row>
    <row r="134" spans="1:10" ht="15">
      <c r="A134" s="115"/>
      <c r="B134" s="101" t="s">
        <v>99</v>
      </c>
      <c r="C134" s="126"/>
      <c r="D134" s="127"/>
      <c r="E134" s="359"/>
      <c r="F134" s="454">
        <f>SUM(F127:F132)</f>
        <v>0</v>
      </c>
      <c r="H134" s="357"/>
      <c r="I134" s="357"/>
      <c r="J134" s="357"/>
    </row>
    <row r="135" spans="1:10" ht="13.5" thickBot="1">
      <c r="A135" s="128"/>
      <c r="B135" s="129"/>
      <c r="C135" s="130"/>
      <c r="D135" s="129"/>
      <c r="E135" s="131"/>
      <c r="F135" s="132"/>
      <c r="H135" s="357"/>
      <c r="I135" s="357"/>
      <c r="J135" s="357"/>
    </row>
    <row r="136" spans="8:10" ht="12.75">
      <c r="H136" s="357"/>
      <c r="I136" s="357"/>
      <c r="J136" s="357"/>
    </row>
    <row r="137" spans="8:10" ht="12.75">
      <c r="H137" s="357"/>
      <c r="I137" s="357"/>
      <c r="J137" s="357"/>
    </row>
    <row r="138" spans="8:10" ht="12.75">
      <c r="H138" s="357"/>
      <c r="I138" s="357"/>
      <c r="J138" s="357"/>
    </row>
    <row r="139" spans="8:10" ht="12.75">
      <c r="H139" s="357"/>
      <c r="I139" s="357"/>
      <c r="J139" s="357"/>
    </row>
    <row r="140" spans="8:10" ht="12.75">
      <c r="H140" s="357"/>
      <c r="I140" s="357"/>
      <c r="J140" s="357"/>
    </row>
    <row r="141" spans="8:10" ht="12.75">
      <c r="H141" s="357"/>
      <c r="I141" s="357"/>
      <c r="J141" s="357"/>
    </row>
    <row r="142" spans="8:10" ht="12.75">
      <c r="H142" s="357"/>
      <c r="I142" s="357"/>
      <c r="J142" s="357"/>
    </row>
    <row r="143" spans="8:10" ht="12.75">
      <c r="H143" s="357"/>
      <c r="I143" s="357"/>
      <c r="J143" s="357"/>
    </row>
    <row r="144" spans="8:10" ht="12.75">
      <c r="H144" s="357"/>
      <c r="I144" s="357"/>
      <c r="J144" s="357"/>
    </row>
  </sheetData>
  <sheetProtection/>
  <mergeCells count="4">
    <mergeCell ref="B2:B3"/>
    <mergeCell ref="D2:D3"/>
    <mergeCell ref="E2:E3"/>
    <mergeCell ref="F2:F3"/>
  </mergeCells>
  <printOptions horizontalCentered="1"/>
  <pageMargins left="0.7480314960629921" right="0.7086614173228347" top="0.9448818897637796" bottom="0.7086614173228347" header="0.5118110236220472" footer="0.5118110236220472"/>
  <pageSetup firstPageNumber="19" useFirstPageNumber="1" horizontalDpi="600" verticalDpi="600" orientation="portrait" paperSize="9" scale="95" r:id="rId1"/>
  <headerFooter alignWithMargins="0">
    <oddHeader>&amp;R&amp;P</oddHeader>
  </headerFooter>
  <rowBreaks count="7" manualBreakCount="7">
    <brk id="14" max="255" man="1"/>
    <brk id="29" max="255" man="1"/>
    <brk id="50" max="255" man="1"/>
    <brk id="68" max="255" man="1"/>
    <brk id="84" max="255" man="1"/>
    <brk id="100" max="255" man="1"/>
    <brk id="115" max="255" man="1"/>
  </rowBreaks>
</worksheet>
</file>

<file path=xl/worksheets/sheet2.xml><?xml version="1.0" encoding="utf-8"?>
<worksheet xmlns="http://schemas.openxmlformats.org/spreadsheetml/2006/main" xmlns:r="http://schemas.openxmlformats.org/officeDocument/2006/relationships">
  <dimension ref="A1:O109"/>
  <sheetViews>
    <sheetView zoomScalePageLayoutView="0" workbookViewId="0" topLeftCell="A82">
      <selection activeCell="K24" sqref="K24"/>
    </sheetView>
  </sheetViews>
  <sheetFormatPr defaultColWidth="7.8515625" defaultRowHeight="12.75"/>
  <cols>
    <col min="1" max="1" width="4.7109375" style="133" customWidth="1"/>
    <col min="2" max="2" width="42.7109375" style="1" customWidth="1"/>
    <col min="3" max="3" width="5.8515625" style="1" customWidth="1"/>
    <col min="4" max="4" width="10.7109375" style="1" customWidth="1"/>
    <col min="5" max="5" width="12.00390625" style="134" customWidth="1"/>
    <col min="6" max="6" width="16.00390625" style="1" customWidth="1"/>
    <col min="7" max="7" width="7.8515625" style="1" customWidth="1"/>
    <col min="8" max="8" width="12.8515625" style="201" customWidth="1"/>
    <col min="9" max="10" width="7.8515625" style="1" customWidth="1"/>
    <col min="11" max="11" width="12.7109375" style="1" bestFit="1" customWidth="1"/>
    <col min="12" max="16384" width="7.8515625" style="1" customWidth="1"/>
  </cols>
  <sheetData>
    <row r="1" spans="1:6" s="198" customFormat="1" ht="12.75">
      <c r="A1" s="196" t="s">
        <v>0</v>
      </c>
      <c r="B1" s="513" t="s">
        <v>1</v>
      </c>
      <c r="C1" s="197" t="s">
        <v>2</v>
      </c>
      <c r="D1" s="515" t="s">
        <v>3</v>
      </c>
      <c r="E1" s="517" t="s">
        <v>39</v>
      </c>
      <c r="F1" s="519" t="s">
        <v>4</v>
      </c>
    </row>
    <row r="2" spans="1:6" s="198" customFormat="1" ht="13.5" thickBot="1">
      <c r="A2" s="199" t="s">
        <v>5</v>
      </c>
      <c r="B2" s="514"/>
      <c r="C2" s="200" t="s">
        <v>6</v>
      </c>
      <c r="D2" s="516"/>
      <c r="E2" s="518" t="s">
        <v>7</v>
      </c>
      <c r="F2" s="520"/>
    </row>
    <row r="3" spans="1:6" ht="13.5" thickBot="1">
      <c r="A3" s="6"/>
      <c r="B3" s="7"/>
      <c r="C3" s="8"/>
      <c r="D3" s="9"/>
      <c r="E3" s="10"/>
      <c r="F3" s="11"/>
    </row>
    <row r="4" spans="1:8" s="170" customFormat="1" ht="15.75" thickBot="1">
      <c r="A4" s="456"/>
      <c r="B4" s="456" t="s">
        <v>401</v>
      </c>
      <c r="C4" s="111"/>
      <c r="D4" s="202"/>
      <c r="E4" s="203"/>
      <c r="F4" s="204"/>
      <c r="H4" s="205"/>
    </row>
    <row r="5" spans="1:6" ht="15.75">
      <c r="A5" s="206"/>
      <c r="B5" s="207"/>
      <c r="C5" s="208"/>
      <c r="D5" s="209"/>
      <c r="E5" s="210"/>
      <c r="F5" s="211"/>
    </row>
    <row r="6" spans="1:15" ht="15">
      <c r="A6" s="212"/>
      <c r="B6" s="213" t="s">
        <v>106</v>
      </c>
      <c r="C6" s="214"/>
      <c r="D6" s="215"/>
      <c r="E6" s="216"/>
      <c r="F6" s="217"/>
      <c r="N6" s="147"/>
      <c r="O6" s="147"/>
    </row>
    <row r="7" spans="1:6" ht="15.75">
      <c r="A7" s="206"/>
      <c r="B7" s="207"/>
      <c r="C7" s="208"/>
      <c r="D7" s="209"/>
      <c r="E7" s="210"/>
      <c r="F7" s="211"/>
    </row>
    <row r="8" spans="1:15" s="96" customFormat="1" ht="63.75">
      <c r="A8" s="212" t="s">
        <v>9</v>
      </c>
      <c r="B8" s="218" t="s">
        <v>138</v>
      </c>
      <c r="C8" s="219"/>
      <c r="D8" s="220"/>
      <c r="E8" s="221"/>
      <c r="F8" s="222"/>
      <c r="H8" s="223"/>
      <c r="N8" s="1"/>
      <c r="O8" s="1"/>
    </row>
    <row r="9" spans="1:6" ht="14.25">
      <c r="A9" s="224"/>
      <c r="B9" s="225" t="s">
        <v>107</v>
      </c>
      <c r="C9" s="226" t="s">
        <v>68</v>
      </c>
      <c r="D9" s="220">
        <v>101.4</v>
      </c>
      <c r="E9" s="221"/>
      <c r="F9" s="227">
        <f>E9*D9</f>
        <v>0</v>
      </c>
    </row>
    <row r="10" spans="1:6" ht="51">
      <c r="A10" s="212" t="s">
        <v>12</v>
      </c>
      <c r="B10" s="225" t="s">
        <v>139</v>
      </c>
      <c r="C10" s="226"/>
      <c r="D10" s="220"/>
      <c r="E10" s="221"/>
      <c r="F10" s="227"/>
    </row>
    <row r="11" spans="1:6" ht="14.25">
      <c r="A11" s="224"/>
      <c r="B11" s="225" t="s">
        <v>107</v>
      </c>
      <c r="C11" s="226" t="s">
        <v>68</v>
      </c>
      <c r="D11" s="220">
        <v>44</v>
      </c>
      <c r="E11" s="221"/>
      <c r="F11" s="227">
        <f>E11*D11</f>
        <v>0</v>
      </c>
    </row>
    <row r="12" spans="1:8" s="96" customFormat="1" ht="51">
      <c r="A12" s="230" t="s">
        <v>13</v>
      </c>
      <c r="B12" s="218" t="s">
        <v>140</v>
      </c>
      <c r="C12" s="226"/>
      <c r="D12" s="220"/>
      <c r="E12" s="221"/>
      <c r="F12" s="227"/>
      <c r="H12" s="228"/>
    </row>
    <row r="13" spans="1:8" s="96" customFormat="1" ht="14.25">
      <c r="A13" s="212"/>
      <c r="B13" s="225" t="s">
        <v>108</v>
      </c>
      <c r="C13" s="226" t="s">
        <v>68</v>
      </c>
      <c r="D13" s="229">
        <v>83.5</v>
      </c>
      <c r="E13" s="221"/>
      <c r="F13" s="227">
        <f>E13*D13</f>
        <v>0</v>
      </c>
      <c r="H13" s="228"/>
    </row>
    <row r="14" spans="1:8" s="231" customFormat="1" ht="25.5">
      <c r="A14" s="313" t="s">
        <v>14</v>
      </c>
      <c r="B14" s="218" t="s">
        <v>109</v>
      </c>
      <c r="C14" s="226"/>
      <c r="D14" s="220"/>
      <c r="E14" s="221"/>
      <c r="F14" s="227"/>
      <c r="H14" s="228"/>
    </row>
    <row r="15" spans="1:10" s="231" customFormat="1" ht="14.25">
      <c r="A15" s="212"/>
      <c r="B15" s="225" t="s">
        <v>108</v>
      </c>
      <c r="C15" s="226" t="s">
        <v>68</v>
      </c>
      <c r="D15" s="229">
        <v>129.4</v>
      </c>
      <c r="E15" s="221"/>
      <c r="F15" s="227">
        <f>E15*D15</f>
        <v>0</v>
      </c>
      <c r="H15" s="228"/>
      <c r="J15" s="96"/>
    </row>
    <row r="16" spans="1:8" s="231" customFormat="1" ht="63.75">
      <c r="A16" s="232" t="s">
        <v>15</v>
      </c>
      <c r="B16" s="218" t="s">
        <v>141</v>
      </c>
      <c r="C16" s="226"/>
      <c r="D16" s="220"/>
      <c r="E16" s="221"/>
      <c r="F16" s="227"/>
      <c r="H16" s="228"/>
    </row>
    <row r="17" spans="1:10" s="231" customFormat="1" ht="12.75">
      <c r="A17" s="212"/>
      <c r="B17" s="225" t="s">
        <v>142</v>
      </c>
      <c r="C17" s="226" t="s">
        <v>143</v>
      </c>
      <c r="D17" s="229">
        <v>60</v>
      </c>
      <c r="E17" s="221"/>
      <c r="F17" s="227">
        <f>E17*D17</f>
        <v>0</v>
      </c>
      <c r="H17" s="228"/>
      <c r="J17" s="96"/>
    </row>
    <row r="18" spans="1:8" s="231" customFormat="1" ht="12.75">
      <c r="A18" s="212"/>
      <c r="B18" s="225"/>
      <c r="C18" s="226"/>
      <c r="D18" s="229"/>
      <c r="E18" s="221"/>
      <c r="F18" s="227"/>
      <c r="H18" s="228"/>
    </row>
    <row r="19" spans="1:8" s="198" customFormat="1" ht="15">
      <c r="A19" s="233"/>
      <c r="B19" s="234" t="s">
        <v>110</v>
      </c>
      <c r="C19" s="235"/>
      <c r="D19" s="236"/>
      <c r="E19" s="237"/>
      <c r="F19" s="238">
        <f>SUM(F8:F17)</f>
        <v>0</v>
      </c>
      <c r="H19" s="239"/>
    </row>
    <row r="20" spans="1:6" ht="15.75">
      <c r="A20" s="206"/>
      <c r="B20" s="207"/>
      <c r="C20" s="208"/>
      <c r="D20" s="209"/>
      <c r="E20" s="210"/>
      <c r="F20" s="211"/>
    </row>
    <row r="21" spans="1:6" ht="15.75">
      <c r="A21" s="206"/>
      <c r="B21" s="207"/>
      <c r="C21" s="208"/>
      <c r="D21" s="209"/>
      <c r="E21" s="210"/>
      <c r="F21" s="211"/>
    </row>
    <row r="22" spans="1:6" ht="15">
      <c r="A22" s="212"/>
      <c r="B22" s="314" t="s">
        <v>111</v>
      </c>
      <c r="C22" s="214"/>
      <c r="D22" s="215"/>
      <c r="E22" s="216"/>
      <c r="F22" s="217"/>
    </row>
    <row r="23" spans="1:6" ht="15">
      <c r="A23" s="212"/>
      <c r="B23" s="314"/>
      <c r="C23" s="214"/>
      <c r="D23" s="215"/>
      <c r="E23" s="216"/>
      <c r="F23" s="217"/>
    </row>
    <row r="24" spans="1:6" ht="63.75">
      <c r="A24" s="212" t="s">
        <v>9</v>
      </c>
      <c r="B24" s="318" t="s">
        <v>144</v>
      </c>
      <c r="C24" s="214"/>
      <c r="D24" s="215"/>
      <c r="E24" s="216"/>
      <c r="F24" s="217"/>
    </row>
    <row r="25" spans="1:6" ht="14.25">
      <c r="A25" s="212"/>
      <c r="B25" s="242" t="s">
        <v>107</v>
      </c>
      <c r="C25" s="226" t="s">
        <v>68</v>
      </c>
      <c r="D25" s="229">
        <v>4.3</v>
      </c>
      <c r="E25" s="221"/>
      <c r="F25" s="227">
        <f>E25*D25</f>
        <v>0</v>
      </c>
    </row>
    <row r="26" spans="1:8" s="96" customFormat="1" ht="119.25" customHeight="1">
      <c r="A26" s="212" t="s">
        <v>12</v>
      </c>
      <c r="B26" s="240" t="s">
        <v>145</v>
      </c>
      <c r="C26" s="226"/>
      <c r="D26" s="220"/>
      <c r="E26" s="221"/>
      <c r="F26" s="227"/>
      <c r="H26" s="228"/>
    </row>
    <row r="27" spans="1:10" ht="15" thickBot="1">
      <c r="A27" s="320"/>
      <c r="B27" s="321" t="s">
        <v>107</v>
      </c>
      <c r="C27" s="322" t="s">
        <v>68</v>
      </c>
      <c r="D27" s="323">
        <v>1.75</v>
      </c>
      <c r="E27" s="324"/>
      <c r="F27" s="325">
        <f>E27*D27</f>
        <v>0</v>
      </c>
      <c r="J27" s="96"/>
    </row>
    <row r="28" spans="1:10" ht="12.75">
      <c r="A28" s="326"/>
      <c r="B28" s="327"/>
      <c r="C28" s="328"/>
      <c r="D28" s="329"/>
      <c r="E28" s="330"/>
      <c r="F28" s="331"/>
      <c r="J28" s="96"/>
    </row>
    <row r="29" spans="1:8" s="96" customFormat="1" ht="102">
      <c r="A29" s="212" t="s">
        <v>13</v>
      </c>
      <c r="B29" s="240" t="s">
        <v>153</v>
      </c>
      <c r="C29" s="226"/>
      <c r="D29" s="220"/>
      <c r="E29" s="221"/>
      <c r="F29" s="227"/>
      <c r="H29" s="228"/>
    </row>
    <row r="30" spans="1:10" ht="14.25">
      <c r="A30" s="241"/>
      <c r="B30" s="242" t="s">
        <v>107</v>
      </c>
      <c r="C30" s="226" t="s">
        <v>68</v>
      </c>
      <c r="D30" s="229">
        <v>16.3</v>
      </c>
      <c r="E30" s="221"/>
      <c r="F30" s="227">
        <f>E30*D30</f>
        <v>0</v>
      </c>
      <c r="J30" s="96"/>
    </row>
    <row r="31" spans="1:6" ht="63.75">
      <c r="A31" s="212" t="s">
        <v>14</v>
      </c>
      <c r="B31" s="218" t="s">
        <v>146</v>
      </c>
      <c r="C31" s="219"/>
      <c r="D31" s="220"/>
      <c r="E31" s="221"/>
      <c r="F31" s="222"/>
    </row>
    <row r="32" spans="1:10" ht="14.25">
      <c r="A32" s="212"/>
      <c r="B32" s="242" t="s">
        <v>112</v>
      </c>
      <c r="C32" s="226" t="s">
        <v>68</v>
      </c>
      <c r="D32" s="220">
        <v>2</v>
      </c>
      <c r="E32" s="221"/>
      <c r="F32" s="227">
        <f>E32*D32</f>
        <v>0</v>
      </c>
      <c r="J32" s="96"/>
    </row>
    <row r="33" spans="1:10" ht="25.5">
      <c r="A33" s="212" t="s">
        <v>15</v>
      </c>
      <c r="B33" s="218" t="s">
        <v>147</v>
      </c>
      <c r="C33" s="226"/>
      <c r="D33" s="220"/>
      <c r="E33" s="221"/>
      <c r="F33" s="227"/>
      <c r="J33" s="96"/>
    </row>
    <row r="34" spans="1:10" ht="14.25">
      <c r="A34" s="212"/>
      <c r="B34" s="242" t="s">
        <v>112</v>
      </c>
      <c r="C34" s="226" t="s">
        <v>68</v>
      </c>
      <c r="D34" s="220">
        <v>3.3</v>
      </c>
      <c r="E34" s="221"/>
      <c r="F34" s="227">
        <f>E34*D34</f>
        <v>0</v>
      </c>
      <c r="J34" s="96"/>
    </row>
    <row r="35" spans="1:10" ht="25.5">
      <c r="A35" s="212" t="s">
        <v>16</v>
      </c>
      <c r="B35" s="218" t="s">
        <v>148</v>
      </c>
      <c r="C35" s="226"/>
      <c r="D35" s="220"/>
      <c r="E35" s="221"/>
      <c r="F35" s="227"/>
      <c r="J35" s="96"/>
    </row>
    <row r="36" spans="1:10" ht="14.25">
      <c r="A36" s="212"/>
      <c r="B36" s="242" t="s">
        <v>112</v>
      </c>
      <c r="C36" s="226" t="s">
        <v>68</v>
      </c>
      <c r="D36" s="220">
        <v>0.2</v>
      </c>
      <c r="E36" s="221"/>
      <c r="F36" s="227">
        <f>E36*D36</f>
        <v>0</v>
      </c>
      <c r="J36" s="96"/>
    </row>
    <row r="37" spans="1:10" ht="12.75">
      <c r="A37" s="212"/>
      <c r="B37" s="242"/>
      <c r="C37" s="226"/>
      <c r="D37" s="220"/>
      <c r="E37" s="221"/>
      <c r="F37" s="227"/>
      <c r="J37" s="96"/>
    </row>
    <row r="38" spans="1:8" s="198" customFormat="1" ht="15">
      <c r="A38" s="233"/>
      <c r="B38" s="234" t="s">
        <v>19</v>
      </c>
      <c r="C38" s="235"/>
      <c r="D38" s="236"/>
      <c r="E38" s="237"/>
      <c r="F38" s="238">
        <f>SUM(F24:F36)</f>
        <v>0</v>
      </c>
      <c r="H38" s="239"/>
    </row>
    <row r="39" spans="1:8" s="198" customFormat="1" ht="15">
      <c r="A39" s="233"/>
      <c r="B39" s="307"/>
      <c r="C39" s="274"/>
      <c r="D39" s="308"/>
      <c r="E39" s="309"/>
      <c r="F39" s="278"/>
      <c r="H39" s="239"/>
    </row>
    <row r="40" spans="1:8" s="198" customFormat="1" ht="15">
      <c r="A40" s="233"/>
      <c r="B40" s="307"/>
      <c r="C40" s="274"/>
      <c r="D40" s="308"/>
      <c r="E40" s="309"/>
      <c r="F40" s="278"/>
      <c r="H40" s="239"/>
    </row>
    <row r="41" spans="1:6" ht="15">
      <c r="A41" s="212"/>
      <c r="B41" s="213" t="s">
        <v>134</v>
      </c>
      <c r="C41" s="214"/>
      <c r="D41" s="215"/>
      <c r="E41" s="216"/>
      <c r="F41" s="217"/>
    </row>
    <row r="42" spans="1:6" ht="15">
      <c r="A42" s="310"/>
      <c r="B42" s="213"/>
      <c r="C42" s="311"/>
      <c r="D42" s="215"/>
      <c r="E42" s="216"/>
      <c r="F42" s="312"/>
    </row>
    <row r="43" spans="1:6" ht="38.25">
      <c r="A43" s="310" t="s">
        <v>9</v>
      </c>
      <c r="B43" s="315" t="s">
        <v>149</v>
      </c>
      <c r="C43" s="13"/>
      <c r="D43" s="316"/>
      <c r="E43" s="316"/>
      <c r="F43" s="317"/>
    </row>
    <row r="44" spans="1:6" ht="12.75">
      <c r="A44" s="310"/>
      <c r="B44" s="315" t="s">
        <v>150</v>
      </c>
      <c r="C44" s="13"/>
      <c r="D44" s="316"/>
      <c r="E44" s="316"/>
      <c r="F44" s="317"/>
    </row>
    <row r="45" spans="1:6" ht="12.75">
      <c r="A45" s="310"/>
      <c r="B45" s="315" t="s">
        <v>151</v>
      </c>
      <c r="C45" s="13" t="s">
        <v>152</v>
      </c>
      <c r="D45" s="316">
        <v>2028.7</v>
      </c>
      <c r="E45" s="316"/>
      <c r="F45" s="317">
        <f>E45*D45</f>
        <v>0</v>
      </c>
    </row>
    <row r="46" spans="1:6" ht="15">
      <c r="A46" s="310"/>
      <c r="B46" s="213"/>
      <c r="C46" s="311"/>
      <c r="D46" s="215"/>
      <c r="E46" s="216"/>
      <c r="F46" s="312"/>
    </row>
    <row r="47" spans="1:8" s="198" customFormat="1" ht="15">
      <c r="A47" s="233"/>
      <c r="B47" s="234" t="s">
        <v>21</v>
      </c>
      <c r="C47" s="235"/>
      <c r="D47" s="236"/>
      <c r="E47" s="237"/>
      <c r="F47" s="238">
        <f>SUM(F41:F46)</f>
        <v>0</v>
      </c>
      <c r="H47" s="239"/>
    </row>
    <row r="48" spans="1:8" s="198" customFormat="1" ht="15">
      <c r="A48" s="233"/>
      <c r="B48" s="307"/>
      <c r="C48" s="274"/>
      <c r="D48" s="308"/>
      <c r="E48" s="309"/>
      <c r="F48" s="278"/>
      <c r="H48" s="239"/>
    </row>
    <row r="49" spans="1:8" s="198" customFormat="1" ht="15">
      <c r="A49" s="233"/>
      <c r="B49" s="307"/>
      <c r="C49" s="274"/>
      <c r="D49" s="308"/>
      <c r="E49" s="309"/>
      <c r="F49" s="278"/>
      <c r="H49" s="239"/>
    </row>
    <row r="50" spans="1:6" ht="15">
      <c r="A50" s="212"/>
      <c r="B50" s="213" t="s">
        <v>133</v>
      </c>
      <c r="C50" s="214"/>
      <c r="D50" s="215"/>
      <c r="E50" s="216"/>
      <c r="F50" s="217"/>
    </row>
    <row r="51" spans="1:6" ht="15.75">
      <c r="A51" s="206"/>
      <c r="B51" s="207"/>
      <c r="C51" s="208"/>
      <c r="D51" s="209"/>
      <c r="E51" s="210"/>
      <c r="F51" s="211"/>
    </row>
    <row r="52" spans="1:6" ht="175.5" customHeight="1">
      <c r="A52" s="212" t="s">
        <v>9</v>
      </c>
      <c r="B52" s="306" t="s">
        <v>120</v>
      </c>
      <c r="C52" s="207"/>
      <c r="D52" s="209"/>
      <c r="E52" s="210"/>
      <c r="F52" s="243"/>
    </row>
    <row r="53" spans="1:9" ht="16.5" thickBot="1">
      <c r="A53" s="332"/>
      <c r="B53" s="333" t="s">
        <v>23</v>
      </c>
      <c r="C53" s="257" t="s">
        <v>44</v>
      </c>
      <c r="D53" s="258">
        <v>1</v>
      </c>
      <c r="E53" s="193"/>
      <c r="F53" s="168">
        <f>D53*E53</f>
        <v>0</v>
      </c>
      <c r="I53" s="297"/>
    </row>
    <row r="54" spans="1:9" ht="15.75">
      <c r="A54" s="334"/>
      <c r="B54" s="335"/>
      <c r="C54" s="336"/>
      <c r="D54" s="337"/>
      <c r="E54" s="338"/>
      <c r="F54" s="339"/>
      <c r="I54" s="297"/>
    </row>
    <row r="55" spans="1:11" s="250" customFormat="1" ht="140.25">
      <c r="A55" s="245" t="s">
        <v>12</v>
      </c>
      <c r="B55" s="246" t="s">
        <v>113</v>
      </c>
      <c r="C55" s="247"/>
      <c r="D55" s="248"/>
      <c r="E55" s="44"/>
      <c r="F55" s="249"/>
      <c r="H55" s="251"/>
      <c r="K55" s="252"/>
    </row>
    <row r="56" spans="1:8" s="231" customFormat="1" ht="12.75">
      <c r="A56" s="253"/>
      <c r="B56" s="100" t="s">
        <v>115</v>
      </c>
      <c r="C56" s="43" t="s">
        <v>44</v>
      </c>
      <c r="D56" s="244">
        <v>2</v>
      </c>
      <c r="E56" s="45"/>
      <c r="F56" s="94">
        <f>D56*E56</f>
        <v>0</v>
      </c>
      <c r="H56" s="256"/>
    </row>
    <row r="57" spans="1:8" s="96" customFormat="1" ht="51">
      <c r="A57" s="253" t="s">
        <v>13</v>
      </c>
      <c r="B57" s="42" t="s">
        <v>114</v>
      </c>
      <c r="C57" s="43"/>
      <c r="D57" s="45"/>
      <c r="E57" s="45"/>
      <c r="F57" s="94"/>
      <c r="H57" s="228"/>
    </row>
    <row r="58" spans="1:8" s="250" customFormat="1" ht="12.75">
      <c r="A58" s="245"/>
      <c r="B58" s="254" t="s">
        <v>125</v>
      </c>
      <c r="C58" s="247" t="s">
        <v>44</v>
      </c>
      <c r="D58" s="248">
        <v>1</v>
      </c>
      <c r="E58" s="44"/>
      <c r="F58" s="249">
        <f aca="true" t="shared" si="0" ref="F58:F64">D58*E58</f>
        <v>0</v>
      </c>
      <c r="H58" s="252"/>
    </row>
    <row r="59" spans="1:8" s="250" customFormat="1" ht="14.25">
      <c r="A59" s="245"/>
      <c r="B59" s="254" t="s">
        <v>126</v>
      </c>
      <c r="C59" s="247" t="s">
        <v>44</v>
      </c>
      <c r="D59" s="248">
        <v>2</v>
      </c>
      <c r="E59" s="44"/>
      <c r="F59" s="249">
        <f>D59*E59</f>
        <v>0</v>
      </c>
      <c r="H59" s="252"/>
    </row>
    <row r="60" spans="1:8" s="250" customFormat="1" ht="14.25">
      <c r="A60" s="245"/>
      <c r="B60" s="254" t="s">
        <v>128</v>
      </c>
      <c r="C60" s="247" t="s">
        <v>44</v>
      </c>
      <c r="D60" s="248">
        <v>1</v>
      </c>
      <c r="E60" s="44"/>
      <c r="F60" s="249">
        <f t="shared" si="0"/>
        <v>0</v>
      </c>
      <c r="H60" s="252"/>
    </row>
    <row r="61" spans="1:8" s="250" customFormat="1" ht="12.75">
      <c r="A61" s="245"/>
      <c r="B61" s="255" t="s">
        <v>127</v>
      </c>
      <c r="C61" s="247" t="s">
        <v>44</v>
      </c>
      <c r="D61" s="248">
        <v>9</v>
      </c>
      <c r="E61" s="44"/>
      <c r="F61" s="249">
        <f t="shared" si="0"/>
        <v>0</v>
      </c>
      <c r="H61" s="252"/>
    </row>
    <row r="62" spans="1:8" s="250" customFormat="1" ht="12.75">
      <c r="A62" s="245"/>
      <c r="B62" s="254" t="s">
        <v>129</v>
      </c>
      <c r="C62" s="247" t="s">
        <v>44</v>
      </c>
      <c r="D62" s="248">
        <v>1</v>
      </c>
      <c r="E62" s="44"/>
      <c r="F62" s="249">
        <f>D62*E62</f>
        <v>0</v>
      </c>
      <c r="H62" s="252"/>
    </row>
    <row r="63" spans="1:8" s="231" customFormat="1" ht="51">
      <c r="A63" s="245" t="s">
        <v>14</v>
      </c>
      <c r="B63" s="33" t="s">
        <v>130</v>
      </c>
      <c r="C63" s="43"/>
      <c r="D63" s="244"/>
      <c r="E63" s="45"/>
      <c r="F63" s="94"/>
      <c r="H63" s="256"/>
    </row>
    <row r="64" spans="1:8" s="231" customFormat="1" ht="12.75">
      <c r="A64" s="253"/>
      <c r="B64" s="100" t="s">
        <v>115</v>
      </c>
      <c r="C64" s="43" t="s">
        <v>44</v>
      </c>
      <c r="D64" s="244">
        <v>2</v>
      </c>
      <c r="E64" s="45"/>
      <c r="F64" s="94">
        <f t="shared" si="0"/>
        <v>0</v>
      </c>
      <c r="H64" s="256"/>
    </row>
    <row r="65" spans="1:8" ht="76.5">
      <c r="A65" s="6" t="s">
        <v>15</v>
      </c>
      <c r="B65" s="88" t="s">
        <v>42</v>
      </c>
      <c r="C65" s="89"/>
      <c r="D65" s="14"/>
      <c r="E65" s="10"/>
      <c r="F65" s="90"/>
      <c r="H65" s="1"/>
    </row>
    <row r="66" spans="1:8" ht="12.75">
      <c r="A66" s="68"/>
      <c r="B66" s="17" t="s">
        <v>30</v>
      </c>
      <c r="C66" s="13" t="s">
        <v>24</v>
      </c>
      <c r="D66" s="77">
        <v>40</v>
      </c>
      <c r="E66" s="15"/>
      <c r="F66" s="41">
        <f>E66*D66</f>
        <v>0</v>
      </c>
      <c r="H66" s="1"/>
    </row>
    <row r="67" spans="1:8" s="231" customFormat="1" ht="102">
      <c r="A67" s="6" t="s">
        <v>16</v>
      </c>
      <c r="B67" s="100" t="s">
        <v>131</v>
      </c>
      <c r="C67" s="43"/>
      <c r="D67" s="244"/>
      <c r="E67" s="45"/>
      <c r="F67" s="94"/>
      <c r="H67" s="256"/>
    </row>
    <row r="68" spans="1:8" ht="12.75">
      <c r="A68" s="68"/>
      <c r="B68" s="17" t="s">
        <v>132</v>
      </c>
      <c r="C68" s="13" t="s">
        <v>28</v>
      </c>
      <c r="D68" s="19">
        <v>5</v>
      </c>
      <c r="E68" s="87"/>
      <c r="F68" s="41">
        <f>E68*D68</f>
        <v>0</v>
      </c>
      <c r="H68" s="1"/>
    </row>
    <row r="69" spans="1:8" ht="66" customHeight="1">
      <c r="A69" s="253" t="s">
        <v>17</v>
      </c>
      <c r="B69" s="33" t="s">
        <v>76</v>
      </c>
      <c r="C69" s="13"/>
      <c r="D69" s="21"/>
      <c r="E69" s="15"/>
      <c r="F69" s="75"/>
      <c r="H69" s="1"/>
    </row>
    <row r="70" spans="1:8" ht="12.75">
      <c r="A70" s="6"/>
      <c r="B70" s="17" t="s">
        <v>29</v>
      </c>
      <c r="C70" s="85" t="s">
        <v>24</v>
      </c>
      <c r="D70" s="86">
        <v>1</v>
      </c>
      <c r="E70" s="87"/>
      <c r="F70" s="41">
        <f>E70*D70</f>
        <v>0</v>
      </c>
      <c r="H70" s="1"/>
    </row>
    <row r="71" spans="1:8" s="231" customFormat="1" ht="25.5">
      <c r="A71" s="253" t="s">
        <v>34</v>
      </c>
      <c r="B71" s="100" t="s">
        <v>156</v>
      </c>
      <c r="C71" s="26" t="s">
        <v>36</v>
      </c>
      <c r="D71" s="9">
        <v>1</v>
      </c>
      <c r="E71" s="45"/>
      <c r="F71" s="41">
        <f>E71*D71</f>
        <v>0</v>
      </c>
      <c r="H71" s="256"/>
    </row>
    <row r="72" spans="1:6" ht="12.75">
      <c r="A72" s="6"/>
      <c r="B72" s="340"/>
      <c r="C72" s="341"/>
      <c r="D72" s="342"/>
      <c r="E72" s="343"/>
      <c r="F72" s="344"/>
    </row>
    <row r="73" spans="1:8" s="198" customFormat="1" ht="15.75" thickBot="1">
      <c r="A73" s="345"/>
      <c r="B73" s="346" t="s">
        <v>26</v>
      </c>
      <c r="C73" s="347"/>
      <c r="D73" s="348"/>
      <c r="E73" s="349"/>
      <c r="F73" s="350">
        <f>SUM(F52:F71)</f>
        <v>0</v>
      </c>
      <c r="H73" s="239"/>
    </row>
    <row r="74" spans="1:8" s="198" customFormat="1" ht="15">
      <c r="A74" s="351"/>
      <c r="B74" s="352"/>
      <c r="C74" s="353"/>
      <c r="D74" s="354"/>
      <c r="E74" s="355"/>
      <c r="F74" s="356"/>
      <c r="H74" s="239"/>
    </row>
    <row r="75" spans="1:8" ht="15">
      <c r="A75" s="6"/>
      <c r="B75" s="12" t="s">
        <v>135</v>
      </c>
      <c r="C75" s="8"/>
      <c r="D75" s="77"/>
      <c r="E75" s="79"/>
      <c r="F75" s="41"/>
      <c r="H75" s="1"/>
    </row>
    <row r="76" spans="1:8" ht="12.75">
      <c r="A76" s="82"/>
      <c r="B76" s="17"/>
      <c r="C76" s="8"/>
      <c r="D76" s="21"/>
      <c r="E76" s="47"/>
      <c r="F76" s="75"/>
      <c r="H76" s="1"/>
    </row>
    <row r="77" spans="1:6" s="96" customFormat="1" ht="76.5">
      <c r="A77" s="6" t="s">
        <v>9</v>
      </c>
      <c r="B77" s="33" t="s">
        <v>89</v>
      </c>
      <c r="C77" s="8"/>
      <c r="D77" s="21"/>
      <c r="E77" s="47"/>
      <c r="F77" s="75"/>
    </row>
    <row r="78" spans="1:8" ht="12.75">
      <c r="A78" s="22"/>
      <c r="B78" s="25" t="s">
        <v>35</v>
      </c>
      <c r="C78" s="26" t="s">
        <v>36</v>
      </c>
      <c r="D78" s="77">
        <v>1</v>
      </c>
      <c r="E78" s="47"/>
      <c r="F78" s="41">
        <f>E78*D78</f>
        <v>0</v>
      </c>
      <c r="H78" s="1"/>
    </row>
    <row r="79" spans="1:6" s="96" customFormat="1" ht="119.25" customHeight="1">
      <c r="A79" s="6" t="s">
        <v>12</v>
      </c>
      <c r="B79" s="319" t="s">
        <v>137</v>
      </c>
      <c r="C79" s="8"/>
      <c r="D79" s="21"/>
      <c r="E79" s="47"/>
      <c r="F79" s="75"/>
    </row>
    <row r="80" spans="1:6" s="96" customFormat="1" ht="12.75">
      <c r="A80" s="6"/>
      <c r="B80" s="17" t="s">
        <v>23</v>
      </c>
      <c r="C80" s="13" t="s">
        <v>24</v>
      </c>
      <c r="D80" s="77">
        <v>1</v>
      </c>
      <c r="E80" s="47"/>
      <c r="F80" s="41">
        <f>E80*D80</f>
        <v>0</v>
      </c>
    </row>
    <row r="81" spans="1:6" s="137" customFormat="1" ht="216.75">
      <c r="A81" s="138" t="s">
        <v>13</v>
      </c>
      <c r="B81" s="136" t="s">
        <v>157</v>
      </c>
      <c r="C81" s="139" t="s">
        <v>92</v>
      </c>
      <c r="D81" s="140" t="s">
        <v>92</v>
      </c>
      <c r="E81" s="139" t="s">
        <v>92</v>
      </c>
      <c r="F81" s="141" t="s">
        <v>92</v>
      </c>
    </row>
    <row r="82" spans="1:6" s="137" customFormat="1" ht="12.75">
      <c r="A82" s="138" t="s">
        <v>92</v>
      </c>
      <c r="B82" s="172" t="s">
        <v>93</v>
      </c>
      <c r="C82" s="173" t="s">
        <v>94</v>
      </c>
      <c r="D82" s="77">
        <v>1</v>
      </c>
      <c r="E82" s="47"/>
      <c r="F82" s="41">
        <f>E82*D82</f>
        <v>0</v>
      </c>
    </row>
    <row r="83" spans="1:6" s="96" customFormat="1" ht="153">
      <c r="A83" s="68" t="s">
        <v>14</v>
      </c>
      <c r="B83" s="33" t="s">
        <v>57</v>
      </c>
      <c r="C83" s="13"/>
      <c r="D83" s="14"/>
      <c r="E83" s="10"/>
      <c r="F83" s="41"/>
    </row>
    <row r="84" spans="1:8" ht="14.25">
      <c r="A84" s="68"/>
      <c r="B84" s="17" t="s">
        <v>77</v>
      </c>
      <c r="C84" s="13" t="s">
        <v>66</v>
      </c>
      <c r="D84" s="19">
        <v>30</v>
      </c>
      <c r="E84" s="10"/>
      <c r="F84" s="41">
        <f>E84*D84</f>
        <v>0</v>
      </c>
      <c r="H84" s="1"/>
    </row>
    <row r="85" spans="1:6" ht="12.75">
      <c r="A85" s="6"/>
      <c r="B85" s="33"/>
      <c r="C85" s="8"/>
      <c r="D85" s="259"/>
      <c r="E85" s="260"/>
      <c r="F85" s="41"/>
    </row>
    <row r="86" spans="1:8" s="198" customFormat="1" ht="15">
      <c r="A86" s="233"/>
      <c r="B86" s="234" t="s">
        <v>26</v>
      </c>
      <c r="C86" s="235"/>
      <c r="D86" s="236"/>
      <c r="E86" s="237"/>
      <c r="F86" s="238">
        <f>SUM(F77:F84)</f>
        <v>0</v>
      </c>
      <c r="H86" s="239"/>
    </row>
    <row r="87" spans="1:8" s="198" customFormat="1" ht="13.5" thickBot="1">
      <c r="A87" s="233"/>
      <c r="B87" s="60"/>
      <c r="C87" s="261"/>
      <c r="D87" s="262"/>
      <c r="E87" s="263"/>
      <c r="F87" s="264"/>
      <c r="H87" s="239"/>
    </row>
    <row r="88" spans="2:6" s="198" customFormat="1" ht="16.5" thickBot="1">
      <c r="B88" s="455" t="s">
        <v>116</v>
      </c>
      <c r="C88" s="265"/>
      <c r="D88" s="266"/>
      <c r="E88" s="267"/>
      <c r="F88" s="268"/>
    </row>
    <row r="89" spans="1:6" s="198" customFormat="1" ht="15.75">
      <c r="A89" s="269"/>
      <c r="B89" s="270"/>
      <c r="C89" s="261"/>
      <c r="D89" s="271"/>
      <c r="E89" s="272"/>
      <c r="F89" s="273"/>
    </row>
    <row r="90" spans="1:6" s="198" customFormat="1" ht="15">
      <c r="A90" s="269"/>
      <c r="B90" s="12" t="s">
        <v>117</v>
      </c>
      <c r="C90" s="274"/>
      <c r="D90" s="275"/>
      <c r="E90" s="276"/>
      <c r="F90" s="277">
        <f>+F19</f>
        <v>0</v>
      </c>
    </row>
    <row r="91" spans="1:6" s="198" customFormat="1" ht="15">
      <c r="A91" s="269"/>
      <c r="B91" s="12" t="s">
        <v>111</v>
      </c>
      <c r="C91" s="274"/>
      <c r="D91" s="275"/>
      <c r="E91" s="276"/>
      <c r="F91" s="278">
        <f>+F38</f>
        <v>0</v>
      </c>
    </row>
    <row r="92" spans="1:6" s="198" customFormat="1" ht="15">
      <c r="A92" s="269"/>
      <c r="B92" s="12" t="s">
        <v>136</v>
      </c>
      <c r="C92" s="274"/>
      <c r="D92" s="275"/>
      <c r="E92" s="276"/>
      <c r="F92" s="278">
        <f>+F47</f>
        <v>0</v>
      </c>
    </row>
    <row r="93" spans="1:6" s="198" customFormat="1" ht="15">
      <c r="A93" s="269"/>
      <c r="B93" s="213" t="s">
        <v>133</v>
      </c>
      <c r="C93" s="274"/>
      <c r="D93" s="279"/>
      <c r="E93" s="276"/>
      <c r="F93" s="277">
        <f>+F73</f>
        <v>0</v>
      </c>
    </row>
    <row r="94" spans="1:6" s="198" customFormat="1" ht="15">
      <c r="A94" s="269"/>
      <c r="B94" s="12" t="s">
        <v>135</v>
      </c>
      <c r="C94" s="274"/>
      <c r="D94" s="279"/>
      <c r="E94" s="276"/>
      <c r="F94" s="277">
        <f>+F86</f>
        <v>0</v>
      </c>
    </row>
    <row r="95" spans="1:6" s="198" customFormat="1" ht="12.75">
      <c r="A95" s="269"/>
      <c r="B95" s="31"/>
      <c r="C95" s="280"/>
      <c r="D95" s="281"/>
      <c r="E95" s="282"/>
      <c r="F95" s="283"/>
    </row>
    <row r="96" spans="1:8" s="296" customFormat="1" ht="15">
      <c r="A96" s="293"/>
      <c r="B96" s="234" t="s">
        <v>118</v>
      </c>
      <c r="C96" s="294"/>
      <c r="D96" s="295"/>
      <c r="E96" s="360"/>
      <c r="F96" s="493">
        <f>SUM(F90:F95)</f>
        <v>0</v>
      </c>
      <c r="H96" s="198"/>
    </row>
    <row r="97" spans="1:8" ht="12.75">
      <c r="A97" s="6"/>
      <c r="B97" s="33"/>
      <c r="C97" s="8"/>
      <c r="D97" s="259"/>
      <c r="E97" s="260"/>
      <c r="F97" s="41"/>
      <c r="H97" s="198"/>
    </row>
    <row r="98" spans="1:6" s="198" customFormat="1" ht="13.5" thickBot="1">
      <c r="A98" s="284"/>
      <c r="B98" s="129"/>
      <c r="C98" s="285"/>
      <c r="D98" s="286"/>
      <c r="E98" s="287"/>
      <c r="F98" s="288"/>
    </row>
    <row r="99" ht="12.75">
      <c r="H99" s="198"/>
    </row>
    <row r="100" ht="12.75">
      <c r="H100" s="198"/>
    </row>
    <row r="101" ht="12.75">
      <c r="H101" s="198"/>
    </row>
    <row r="102" ht="12.75">
      <c r="H102" s="198"/>
    </row>
    <row r="103" ht="12.75">
      <c r="H103" s="198"/>
    </row>
    <row r="104" ht="12.75">
      <c r="H104" s="198"/>
    </row>
    <row r="105" ht="12.75">
      <c r="H105" s="198"/>
    </row>
    <row r="106" ht="12.75">
      <c r="H106" s="198"/>
    </row>
    <row r="107" ht="12.75">
      <c r="H107" s="198"/>
    </row>
    <row r="108" ht="12.75">
      <c r="H108" s="198"/>
    </row>
    <row r="109" ht="12.75">
      <c r="H109" s="198"/>
    </row>
  </sheetData>
  <sheetProtection/>
  <mergeCells count="4">
    <mergeCell ref="B1:B2"/>
    <mergeCell ref="D1:D2"/>
    <mergeCell ref="E1:E2"/>
    <mergeCell ref="F1:F2"/>
  </mergeCells>
  <printOptions horizontalCentered="1"/>
  <pageMargins left="0.7480314960629921" right="0.7086614173228347" top="0.9448818897637796" bottom="0.7086614173228347" header="0.5118110236220472" footer="0.5118110236220472"/>
  <pageSetup firstPageNumber="27" useFirstPageNumber="1" horizontalDpi="600" verticalDpi="600" orientation="portrait" paperSize="9" scale="95" r:id="rId1"/>
  <headerFooter alignWithMargins="0">
    <oddHeader>&amp;R&amp;P</oddHeader>
  </headerFooter>
  <rowBreaks count="4" manualBreakCount="4">
    <brk id="27" max="255" man="1"/>
    <brk id="53" max="255" man="1"/>
    <brk id="73" max="255" man="1"/>
    <brk id="86" max="255" man="1"/>
  </rowBreaks>
</worksheet>
</file>

<file path=xl/worksheets/sheet3.xml><?xml version="1.0" encoding="utf-8"?>
<worksheet xmlns="http://schemas.openxmlformats.org/spreadsheetml/2006/main" xmlns:r="http://schemas.openxmlformats.org/officeDocument/2006/relationships">
  <dimension ref="A1:I243"/>
  <sheetViews>
    <sheetView zoomScalePageLayoutView="0" workbookViewId="0" topLeftCell="A211">
      <selection activeCell="B5" sqref="B5"/>
    </sheetView>
  </sheetViews>
  <sheetFormatPr defaultColWidth="9.140625" defaultRowHeight="12.75"/>
  <cols>
    <col min="1" max="1" width="5.7109375" style="449" customWidth="1"/>
    <col min="2" max="2" width="50.28125" style="450" customWidth="1"/>
    <col min="3" max="3" width="8.57421875" style="449" customWidth="1"/>
    <col min="4" max="4" width="10.7109375" style="449" customWidth="1"/>
    <col min="5" max="5" width="11.57421875" style="250" customWidth="1"/>
    <col min="6" max="6" width="14.7109375" style="451" customWidth="1"/>
    <col min="7" max="7" width="6.28125" style="250" customWidth="1"/>
    <col min="8" max="8" width="5.421875" style="250" customWidth="1"/>
    <col min="9" max="9" width="20.140625" style="250" customWidth="1"/>
    <col min="10" max="16384" width="9.140625" style="250" customWidth="1"/>
  </cols>
  <sheetData>
    <row r="1" spans="1:6" s="366" customFormat="1" ht="13.5" thickBot="1">
      <c r="A1" s="361"/>
      <c r="B1" s="362"/>
      <c r="C1" s="363"/>
      <c r="D1" s="364"/>
      <c r="E1" s="365"/>
      <c r="F1" s="365"/>
    </row>
    <row r="2" spans="1:6" s="369" customFormat="1" ht="12.75">
      <c r="A2" s="367" t="s">
        <v>0</v>
      </c>
      <c r="B2" s="513" t="s">
        <v>1</v>
      </c>
      <c r="C2" s="368" t="s">
        <v>2</v>
      </c>
      <c r="D2" s="515" t="s">
        <v>3</v>
      </c>
      <c r="E2" s="517" t="s">
        <v>39</v>
      </c>
      <c r="F2" s="524" t="s">
        <v>4</v>
      </c>
    </row>
    <row r="3" spans="1:6" s="369" customFormat="1" ht="12.75">
      <c r="A3" s="370" t="s">
        <v>5</v>
      </c>
      <c r="B3" s="521"/>
      <c r="C3" s="371" t="s">
        <v>6</v>
      </c>
      <c r="D3" s="522"/>
      <c r="E3" s="523" t="s">
        <v>7</v>
      </c>
      <c r="F3" s="525"/>
    </row>
    <row r="4" spans="1:6" ht="13.5" thickBot="1">
      <c r="A4" s="372"/>
      <c r="B4" s="373"/>
      <c r="C4" s="373"/>
      <c r="D4" s="373"/>
      <c r="E4" s="373"/>
      <c r="F4" s="374"/>
    </row>
    <row r="5" spans="1:6" ht="15.75" thickBot="1">
      <c r="A5" s="452"/>
      <c r="B5" s="452" t="s">
        <v>402</v>
      </c>
      <c r="C5" s="142"/>
      <c r="D5" s="143"/>
      <c r="E5" s="144"/>
      <c r="F5" s="145"/>
    </row>
    <row r="6" spans="1:6" ht="12.75">
      <c r="A6" s="372"/>
      <c r="B6" s="494"/>
      <c r="C6" s="373"/>
      <c r="D6" s="373"/>
      <c r="E6" s="373"/>
      <c r="F6" s="374"/>
    </row>
    <row r="7" spans="1:6" s="1" customFormat="1" ht="12.75">
      <c r="A7" s="372"/>
      <c r="B7" s="472" t="s">
        <v>158</v>
      </c>
      <c r="C7" s="375"/>
      <c r="D7" s="376"/>
      <c r="E7" s="376"/>
      <c r="F7" s="377"/>
    </row>
    <row r="8" spans="1:6" ht="12.75">
      <c r="A8" s="372"/>
      <c r="B8" s="373"/>
      <c r="C8" s="373"/>
      <c r="D8" s="373"/>
      <c r="E8" s="373"/>
      <c r="F8" s="374"/>
    </row>
    <row r="9" spans="1:6" ht="12.75">
      <c r="A9" s="378" t="s">
        <v>159</v>
      </c>
      <c r="B9" s="379" t="s">
        <v>160</v>
      </c>
      <c r="C9" s="380"/>
      <c r="D9" s="381"/>
      <c r="E9" s="382"/>
      <c r="F9" s="374"/>
    </row>
    <row r="10" spans="1:6" ht="14.25">
      <c r="A10" s="383" t="s">
        <v>161</v>
      </c>
      <c r="B10" s="384" t="s">
        <v>162</v>
      </c>
      <c r="C10" s="385" t="s">
        <v>163</v>
      </c>
      <c r="D10" s="385">
        <v>10</v>
      </c>
      <c r="E10" s="386"/>
      <c r="F10" s="387">
        <f aca="true" t="shared" si="0" ref="F10:F16">D10*E10</f>
        <v>0</v>
      </c>
    </row>
    <row r="11" spans="1:6" ht="12.75">
      <c r="A11" s="383" t="s">
        <v>164</v>
      </c>
      <c r="B11" s="384" t="s">
        <v>165</v>
      </c>
      <c r="C11" s="385" t="s">
        <v>163</v>
      </c>
      <c r="D11" s="385">
        <v>10</v>
      </c>
      <c r="E11" s="386"/>
      <c r="F11" s="387">
        <f t="shared" si="0"/>
        <v>0</v>
      </c>
    </row>
    <row r="12" spans="1:6" ht="25.5">
      <c r="A12" s="383" t="s">
        <v>166</v>
      </c>
      <c r="B12" s="384" t="s">
        <v>167</v>
      </c>
      <c r="C12" s="385" t="s">
        <v>24</v>
      </c>
      <c r="D12" s="385">
        <v>4</v>
      </c>
      <c r="E12" s="386"/>
      <c r="F12" s="387">
        <f t="shared" si="0"/>
        <v>0</v>
      </c>
    </row>
    <row r="13" spans="1:6" ht="12.75">
      <c r="A13" s="383" t="s">
        <v>168</v>
      </c>
      <c r="B13" s="384" t="s">
        <v>169</v>
      </c>
      <c r="C13" s="385" t="s">
        <v>163</v>
      </c>
      <c r="D13" s="385">
        <v>10</v>
      </c>
      <c r="E13" s="386"/>
      <c r="F13" s="387">
        <f t="shared" si="0"/>
        <v>0</v>
      </c>
    </row>
    <row r="14" spans="1:6" ht="12.75">
      <c r="A14" s="383" t="s">
        <v>170</v>
      </c>
      <c r="B14" s="384" t="s">
        <v>171</v>
      </c>
      <c r="C14" s="385" t="s">
        <v>163</v>
      </c>
      <c r="D14" s="385">
        <v>10</v>
      </c>
      <c r="E14" s="386"/>
      <c r="F14" s="387">
        <f t="shared" si="0"/>
        <v>0</v>
      </c>
    </row>
    <row r="15" spans="1:6" ht="12.75">
      <c r="A15" s="383" t="s">
        <v>172</v>
      </c>
      <c r="B15" s="384" t="s">
        <v>173</v>
      </c>
      <c r="C15" s="385" t="s">
        <v>24</v>
      </c>
      <c r="D15" s="385">
        <v>10</v>
      </c>
      <c r="E15" s="386"/>
      <c r="F15" s="387">
        <f t="shared" si="0"/>
        <v>0</v>
      </c>
    </row>
    <row r="16" spans="1:6" ht="63.75">
      <c r="A16" s="383" t="s">
        <v>174</v>
      </c>
      <c r="B16" s="388" t="s">
        <v>175</v>
      </c>
      <c r="C16" s="385" t="s">
        <v>24</v>
      </c>
      <c r="D16" s="385">
        <v>1</v>
      </c>
      <c r="E16" s="386"/>
      <c r="F16" s="387">
        <f t="shared" si="0"/>
        <v>0</v>
      </c>
    </row>
    <row r="17" spans="1:6" ht="12.75">
      <c r="A17" s="389"/>
      <c r="B17" s="469" t="s">
        <v>176</v>
      </c>
      <c r="C17" s="470"/>
      <c r="D17" s="470"/>
      <c r="E17" s="471"/>
      <c r="F17" s="391">
        <f>SUM(F10:F16)</f>
        <v>0</v>
      </c>
    </row>
    <row r="18" spans="1:6" ht="12.75">
      <c r="A18" s="372"/>
      <c r="B18" s="373"/>
      <c r="C18" s="373"/>
      <c r="D18" s="373"/>
      <c r="E18" s="373"/>
      <c r="F18" s="374"/>
    </row>
    <row r="19" spans="1:6" ht="12.75">
      <c r="A19" s="378" t="s">
        <v>177</v>
      </c>
      <c r="B19" s="392" t="s">
        <v>178</v>
      </c>
      <c r="C19" s="393"/>
      <c r="D19" s="381"/>
      <c r="E19" s="394"/>
      <c r="F19" s="374"/>
    </row>
    <row r="20" spans="1:6" ht="204">
      <c r="A20" s="383" t="s">
        <v>161</v>
      </c>
      <c r="B20" s="388" t="s">
        <v>179</v>
      </c>
      <c r="C20" s="385" t="s">
        <v>180</v>
      </c>
      <c r="D20" s="385">
        <v>1</v>
      </c>
      <c r="E20" s="386"/>
      <c r="F20" s="387">
        <f>D20*E20</f>
        <v>0</v>
      </c>
    </row>
    <row r="21" spans="1:6" ht="76.5">
      <c r="A21" s="383" t="s">
        <v>164</v>
      </c>
      <c r="B21" s="388" t="s">
        <v>181</v>
      </c>
      <c r="C21" s="385" t="s">
        <v>24</v>
      </c>
      <c r="D21" s="385">
        <v>1</v>
      </c>
      <c r="E21" s="386"/>
      <c r="F21" s="387">
        <f>D21*E21</f>
        <v>0</v>
      </c>
    </row>
    <row r="22" spans="1:6" ht="76.5">
      <c r="A22" s="383" t="s">
        <v>166</v>
      </c>
      <c r="B22" s="388" t="s">
        <v>182</v>
      </c>
      <c r="C22" s="385" t="s">
        <v>24</v>
      </c>
      <c r="D22" s="385">
        <v>1</v>
      </c>
      <c r="E22" s="386"/>
      <c r="F22" s="387">
        <f>D22*E22</f>
        <v>0</v>
      </c>
    </row>
    <row r="23" spans="1:6" ht="76.5">
      <c r="A23" s="383" t="s">
        <v>168</v>
      </c>
      <c r="B23" s="388" t="s">
        <v>183</v>
      </c>
      <c r="C23" s="395"/>
      <c r="D23" s="385"/>
      <c r="E23" s="386"/>
      <c r="F23" s="387"/>
    </row>
    <row r="24" spans="1:6" ht="12.75">
      <c r="A24" s="383" t="s">
        <v>184</v>
      </c>
      <c r="B24" s="384" t="s">
        <v>185</v>
      </c>
      <c r="C24" s="385" t="s">
        <v>24</v>
      </c>
      <c r="D24" s="385">
        <v>1</v>
      </c>
      <c r="E24" s="386"/>
      <c r="F24" s="387">
        <f aca="true" t="shared" si="1" ref="F24:F33">D24*E24</f>
        <v>0</v>
      </c>
    </row>
    <row r="25" spans="1:6" ht="12.75">
      <c r="A25" s="383" t="s">
        <v>186</v>
      </c>
      <c r="B25" s="384" t="s">
        <v>187</v>
      </c>
      <c r="C25" s="385" t="s">
        <v>24</v>
      </c>
      <c r="D25" s="385">
        <v>1</v>
      </c>
      <c r="E25" s="386"/>
      <c r="F25" s="387">
        <f t="shared" si="1"/>
        <v>0</v>
      </c>
    </row>
    <row r="26" spans="1:6" ht="12.75">
      <c r="A26" s="383" t="s">
        <v>188</v>
      </c>
      <c r="B26" s="384" t="s">
        <v>189</v>
      </c>
      <c r="C26" s="385" t="s">
        <v>24</v>
      </c>
      <c r="D26" s="385">
        <v>1</v>
      </c>
      <c r="E26" s="386"/>
      <c r="F26" s="387">
        <f t="shared" si="1"/>
        <v>0</v>
      </c>
    </row>
    <row r="27" spans="1:6" ht="12.75">
      <c r="A27" s="383" t="s">
        <v>190</v>
      </c>
      <c r="B27" s="384" t="s">
        <v>191</v>
      </c>
      <c r="C27" s="385" t="s">
        <v>24</v>
      </c>
      <c r="D27" s="385">
        <v>1</v>
      </c>
      <c r="E27" s="386"/>
      <c r="F27" s="387">
        <f t="shared" si="1"/>
        <v>0</v>
      </c>
    </row>
    <row r="28" spans="1:6" ht="12.75">
      <c r="A28" s="383" t="s">
        <v>192</v>
      </c>
      <c r="B28" s="384" t="s">
        <v>193</v>
      </c>
      <c r="C28" s="385" t="s">
        <v>24</v>
      </c>
      <c r="D28" s="385">
        <v>1</v>
      </c>
      <c r="E28" s="386"/>
      <c r="F28" s="387">
        <f>D28*E28</f>
        <v>0</v>
      </c>
    </row>
    <row r="29" spans="1:6" ht="12.75">
      <c r="A29" s="383" t="s">
        <v>194</v>
      </c>
      <c r="B29" s="384" t="s">
        <v>195</v>
      </c>
      <c r="C29" s="385" t="s">
        <v>24</v>
      </c>
      <c r="D29" s="385">
        <v>1</v>
      </c>
      <c r="E29" s="386"/>
      <c r="F29" s="387">
        <f t="shared" si="1"/>
        <v>0</v>
      </c>
    </row>
    <row r="30" spans="1:6" ht="12.75">
      <c r="A30" s="383" t="s">
        <v>196</v>
      </c>
      <c r="B30" s="384" t="s">
        <v>197</v>
      </c>
      <c r="C30" s="385" t="s">
        <v>24</v>
      </c>
      <c r="D30" s="385">
        <v>2</v>
      </c>
      <c r="E30" s="386"/>
      <c r="F30" s="387">
        <f t="shared" si="1"/>
        <v>0</v>
      </c>
    </row>
    <row r="31" spans="1:6" ht="12.75">
      <c r="A31" s="383" t="s">
        <v>198</v>
      </c>
      <c r="B31" s="384" t="s">
        <v>199</v>
      </c>
      <c r="C31" s="385" t="s">
        <v>24</v>
      </c>
      <c r="D31" s="385">
        <v>2</v>
      </c>
      <c r="E31" s="386"/>
      <c r="F31" s="387">
        <f t="shared" si="1"/>
        <v>0</v>
      </c>
    </row>
    <row r="32" spans="1:6" ht="12.75">
      <c r="A32" s="383" t="s">
        <v>200</v>
      </c>
      <c r="B32" s="384" t="s">
        <v>201</v>
      </c>
      <c r="C32" s="385" t="s">
        <v>24</v>
      </c>
      <c r="D32" s="385">
        <v>1</v>
      </c>
      <c r="E32" s="386"/>
      <c r="F32" s="387">
        <f t="shared" si="1"/>
        <v>0</v>
      </c>
    </row>
    <row r="33" spans="1:6" ht="12.75">
      <c r="A33" s="383" t="s">
        <v>202</v>
      </c>
      <c r="B33" s="384" t="s">
        <v>203</v>
      </c>
      <c r="C33" s="385" t="s">
        <v>24</v>
      </c>
      <c r="D33" s="385">
        <v>8</v>
      </c>
      <c r="E33" s="386"/>
      <c r="F33" s="387">
        <f t="shared" si="1"/>
        <v>0</v>
      </c>
    </row>
    <row r="34" spans="1:6" ht="38.25">
      <c r="A34" s="383" t="s">
        <v>170</v>
      </c>
      <c r="B34" s="388" t="s">
        <v>204</v>
      </c>
      <c r="C34" s="395"/>
      <c r="D34" s="385"/>
      <c r="E34" s="386"/>
      <c r="F34" s="387"/>
    </row>
    <row r="35" spans="1:6" ht="51">
      <c r="A35" s="383" t="s">
        <v>205</v>
      </c>
      <c r="B35" s="388" t="s">
        <v>206</v>
      </c>
      <c r="C35" s="385" t="s">
        <v>24</v>
      </c>
      <c r="D35" s="385">
        <v>2</v>
      </c>
      <c r="E35" s="386"/>
      <c r="F35" s="387">
        <f>D35*E35</f>
        <v>0</v>
      </c>
    </row>
    <row r="36" spans="1:6" ht="38.25">
      <c r="A36" s="383" t="s">
        <v>207</v>
      </c>
      <c r="B36" s="388" t="s">
        <v>208</v>
      </c>
      <c r="C36" s="385" t="s">
        <v>24</v>
      </c>
      <c r="D36" s="385">
        <v>2</v>
      </c>
      <c r="E36" s="386"/>
      <c r="F36" s="387">
        <f>D36*E36</f>
        <v>0</v>
      </c>
    </row>
    <row r="37" spans="1:6" ht="38.25">
      <c r="A37" s="383" t="s">
        <v>209</v>
      </c>
      <c r="B37" s="388" t="s">
        <v>210</v>
      </c>
      <c r="C37" s="385" t="s">
        <v>24</v>
      </c>
      <c r="D37" s="385">
        <v>1</v>
      </c>
      <c r="E37" s="386"/>
      <c r="F37" s="387">
        <f aca="true" t="shared" si="2" ref="F37:F42">D37*E37</f>
        <v>0</v>
      </c>
    </row>
    <row r="38" spans="1:6" ht="38.25">
      <c r="A38" s="383" t="s">
        <v>211</v>
      </c>
      <c r="B38" s="388" t="s">
        <v>212</v>
      </c>
      <c r="C38" s="385" t="s">
        <v>24</v>
      </c>
      <c r="D38" s="385">
        <v>1</v>
      </c>
      <c r="E38" s="386"/>
      <c r="F38" s="387">
        <f t="shared" si="2"/>
        <v>0</v>
      </c>
    </row>
    <row r="39" spans="1:6" ht="51">
      <c r="A39" s="383" t="s">
        <v>213</v>
      </c>
      <c r="B39" s="388" t="s">
        <v>214</v>
      </c>
      <c r="C39" s="385" t="s">
        <v>24</v>
      </c>
      <c r="D39" s="385">
        <v>2</v>
      </c>
      <c r="E39" s="386"/>
      <c r="F39" s="387">
        <f t="shared" si="2"/>
        <v>0</v>
      </c>
    </row>
    <row r="40" spans="1:6" ht="38.25">
      <c r="A40" s="383" t="s">
        <v>215</v>
      </c>
      <c r="B40" s="388" t="s">
        <v>216</v>
      </c>
      <c r="C40" s="385" t="s">
        <v>24</v>
      </c>
      <c r="D40" s="385">
        <v>1</v>
      </c>
      <c r="E40" s="386"/>
      <c r="F40" s="387">
        <f t="shared" si="2"/>
        <v>0</v>
      </c>
    </row>
    <row r="41" spans="1:6" ht="43.5" customHeight="1">
      <c r="A41" s="383" t="s">
        <v>217</v>
      </c>
      <c r="B41" s="396" t="s">
        <v>218</v>
      </c>
      <c r="C41" s="385" t="s">
        <v>24</v>
      </c>
      <c r="D41" s="385">
        <v>3</v>
      </c>
      <c r="E41" s="386"/>
      <c r="F41" s="387">
        <f t="shared" si="2"/>
        <v>0</v>
      </c>
    </row>
    <row r="42" spans="1:6" ht="51">
      <c r="A42" s="383" t="s">
        <v>172</v>
      </c>
      <c r="B42" s="388" t="s">
        <v>219</v>
      </c>
      <c r="C42" s="385" t="s">
        <v>220</v>
      </c>
      <c r="D42" s="385">
        <v>1</v>
      </c>
      <c r="E42" s="386"/>
      <c r="F42" s="387">
        <f t="shared" si="2"/>
        <v>0</v>
      </c>
    </row>
    <row r="43" spans="1:6" ht="12.75">
      <c r="A43" s="383" t="s">
        <v>174</v>
      </c>
      <c r="B43" s="388" t="s">
        <v>221</v>
      </c>
      <c r="C43" s="385"/>
      <c r="D43" s="385"/>
      <c r="E43" s="386"/>
      <c r="F43" s="387"/>
    </row>
    <row r="44" spans="1:6" ht="25.5">
      <c r="A44" s="383" t="s">
        <v>222</v>
      </c>
      <c r="B44" s="388" t="s">
        <v>223</v>
      </c>
      <c r="C44" s="385" t="s">
        <v>24</v>
      </c>
      <c r="D44" s="385">
        <v>1</v>
      </c>
      <c r="E44" s="386"/>
      <c r="F44" s="387">
        <f aca="true" t="shared" si="3" ref="F44:F75">D44*E44</f>
        <v>0</v>
      </c>
    </row>
    <row r="45" spans="1:6" ht="38.25">
      <c r="A45" s="383" t="s">
        <v>224</v>
      </c>
      <c r="B45" s="388" t="s">
        <v>225</v>
      </c>
      <c r="C45" s="385" t="s">
        <v>24</v>
      </c>
      <c r="D45" s="385">
        <v>1</v>
      </c>
      <c r="E45" s="386"/>
      <c r="F45" s="387">
        <f t="shared" si="3"/>
        <v>0</v>
      </c>
    </row>
    <row r="46" spans="1:6" ht="63.75">
      <c r="A46" s="383" t="s">
        <v>226</v>
      </c>
      <c r="B46" s="388" t="s">
        <v>227</v>
      </c>
      <c r="C46" s="385" t="s">
        <v>24</v>
      </c>
      <c r="D46" s="385">
        <v>1</v>
      </c>
      <c r="E46" s="386"/>
      <c r="F46" s="387">
        <f t="shared" si="3"/>
        <v>0</v>
      </c>
    </row>
    <row r="47" spans="1:6" ht="38.25">
      <c r="A47" s="383">
        <f aca="true" t="shared" si="4" ref="A47:A75">A46+1</f>
        <v>9</v>
      </c>
      <c r="B47" s="388" t="s">
        <v>228</v>
      </c>
      <c r="C47" s="385" t="s">
        <v>24</v>
      </c>
      <c r="D47" s="385">
        <v>1</v>
      </c>
      <c r="E47" s="386"/>
      <c r="F47" s="387">
        <f t="shared" si="3"/>
        <v>0</v>
      </c>
    </row>
    <row r="48" spans="1:6" ht="51">
      <c r="A48" s="383" t="s">
        <v>229</v>
      </c>
      <c r="B48" s="388" t="s">
        <v>230</v>
      </c>
      <c r="C48" s="385" t="s">
        <v>24</v>
      </c>
      <c r="D48" s="385">
        <v>2</v>
      </c>
      <c r="E48" s="386"/>
      <c r="F48" s="387">
        <f>D48*E48</f>
        <v>0</v>
      </c>
    </row>
    <row r="49" spans="1:6" ht="25.5">
      <c r="A49" s="383" t="s">
        <v>231</v>
      </c>
      <c r="B49" s="388" t="s">
        <v>232</v>
      </c>
      <c r="C49" s="385" t="s">
        <v>24</v>
      </c>
      <c r="D49" s="385">
        <v>4</v>
      </c>
      <c r="E49" s="386"/>
      <c r="F49" s="387">
        <f t="shared" si="3"/>
        <v>0</v>
      </c>
    </row>
    <row r="50" spans="1:6" ht="38.25">
      <c r="A50" s="383" t="s">
        <v>233</v>
      </c>
      <c r="B50" s="388" t="s">
        <v>234</v>
      </c>
      <c r="C50" s="385" t="s">
        <v>24</v>
      </c>
      <c r="D50" s="385">
        <v>2</v>
      </c>
      <c r="E50" s="386"/>
      <c r="F50" s="387">
        <f t="shared" si="3"/>
        <v>0</v>
      </c>
    </row>
    <row r="51" spans="1:6" ht="38.25">
      <c r="A51" s="383">
        <f t="shared" si="4"/>
        <v>13</v>
      </c>
      <c r="B51" s="388" t="s">
        <v>235</v>
      </c>
      <c r="C51" s="385" t="s">
        <v>24</v>
      </c>
      <c r="D51" s="385">
        <v>4</v>
      </c>
      <c r="E51" s="386"/>
      <c r="F51" s="387">
        <f t="shared" si="3"/>
        <v>0</v>
      </c>
    </row>
    <row r="52" spans="1:6" ht="76.5">
      <c r="A52" s="383">
        <f t="shared" si="4"/>
        <v>14</v>
      </c>
      <c r="B52" s="388" t="s">
        <v>236</v>
      </c>
      <c r="C52" s="385" t="s">
        <v>24</v>
      </c>
      <c r="D52" s="385">
        <v>4</v>
      </c>
      <c r="E52" s="386"/>
      <c r="F52" s="387">
        <f t="shared" si="3"/>
        <v>0</v>
      </c>
    </row>
    <row r="53" spans="1:6" ht="38.25">
      <c r="A53" s="383" t="s">
        <v>237</v>
      </c>
      <c r="B53" s="388" t="s">
        <v>238</v>
      </c>
      <c r="C53" s="385" t="s">
        <v>24</v>
      </c>
      <c r="D53" s="385">
        <v>2</v>
      </c>
      <c r="E53" s="386"/>
      <c r="F53" s="387">
        <f t="shared" si="3"/>
        <v>0</v>
      </c>
    </row>
    <row r="54" spans="1:6" ht="51">
      <c r="A54" s="383" t="s">
        <v>239</v>
      </c>
      <c r="B54" s="388" t="s">
        <v>240</v>
      </c>
      <c r="C54" s="385" t="s">
        <v>24</v>
      </c>
      <c r="D54" s="385">
        <v>2</v>
      </c>
      <c r="E54" s="386"/>
      <c r="F54" s="387">
        <f t="shared" si="3"/>
        <v>0</v>
      </c>
    </row>
    <row r="55" spans="1:6" ht="51">
      <c r="A55" s="383" t="s">
        <v>241</v>
      </c>
      <c r="B55" s="388" t="s">
        <v>242</v>
      </c>
      <c r="C55" s="385" t="s">
        <v>24</v>
      </c>
      <c r="D55" s="385">
        <v>2</v>
      </c>
      <c r="E55" s="386"/>
      <c r="F55" s="387">
        <f>D55*E55</f>
        <v>0</v>
      </c>
    </row>
    <row r="56" spans="1:6" ht="38.25">
      <c r="A56" s="383" t="s">
        <v>243</v>
      </c>
      <c r="B56" s="388" t="s">
        <v>244</v>
      </c>
      <c r="C56" s="385" t="s">
        <v>24</v>
      </c>
      <c r="D56" s="385">
        <v>1</v>
      </c>
      <c r="E56" s="386"/>
      <c r="F56" s="387">
        <f t="shared" si="3"/>
        <v>0</v>
      </c>
    </row>
    <row r="57" spans="1:6" ht="38.25">
      <c r="A57" s="383">
        <f>A56+1</f>
        <v>19</v>
      </c>
      <c r="B57" s="388" t="s">
        <v>245</v>
      </c>
      <c r="C57" s="385" t="s">
        <v>24</v>
      </c>
      <c r="D57" s="385">
        <v>1</v>
      </c>
      <c r="E57" s="386"/>
      <c r="F57" s="387">
        <f>D57*E57</f>
        <v>0</v>
      </c>
    </row>
    <row r="58" spans="1:6" ht="38.25">
      <c r="A58" s="383">
        <f t="shared" si="4"/>
        <v>20</v>
      </c>
      <c r="B58" s="388" t="s">
        <v>246</v>
      </c>
      <c r="C58" s="385" t="s">
        <v>24</v>
      </c>
      <c r="D58" s="385">
        <v>1</v>
      </c>
      <c r="E58" s="386"/>
      <c r="F58" s="387">
        <f t="shared" si="3"/>
        <v>0</v>
      </c>
    </row>
    <row r="59" spans="1:6" ht="63.75">
      <c r="A59" s="383">
        <f t="shared" si="4"/>
        <v>21</v>
      </c>
      <c r="B59" s="388" t="s">
        <v>247</v>
      </c>
      <c r="C59" s="385" t="s">
        <v>24</v>
      </c>
      <c r="D59" s="385">
        <v>8</v>
      </c>
      <c r="E59" s="386"/>
      <c r="F59" s="387">
        <f t="shared" si="3"/>
        <v>0</v>
      </c>
    </row>
    <row r="60" spans="1:6" ht="63.75">
      <c r="A60" s="383">
        <f t="shared" si="4"/>
        <v>22</v>
      </c>
      <c r="B60" s="388" t="s">
        <v>248</v>
      </c>
      <c r="C60" s="385" t="s">
        <v>24</v>
      </c>
      <c r="D60" s="385">
        <v>4</v>
      </c>
      <c r="E60" s="386"/>
      <c r="F60" s="387">
        <f t="shared" si="3"/>
        <v>0</v>
      </c>
    </row>
    <row r="61" spans="1:6" ht="63.75">
      <c r="A61" s="383">
        <f t="shared" si="4"/>
        <v>23</v>
      </c>
      <c r="B61" s="388" t="s">
        <v>249</v>
      </c>
      <c r="C61" s="385" t="s">
        <v>24</v>
      </c>
      <c r="D61" s="385">
        <v>11</v>
      </c>
      <c r="E61" s="386"/>
      <c r="F61" s="387">
        <f t="shared" si="3"/>
        <v>0</v>
      </c>
    </row>
    <row r="62" spans="1:6" ht="63.75">
      <c r="A62" s="383">
        <f t="shared" si="4"/>
        <v>24</v>
      </c>
      <c r="B62" s="388" t="s">
        <v>250</v>
      </c>
      <c r="C62" s="385" t="s">
        <v>24</v>
      </c>
      <c r="D62" s="385">
        <v>2</v>
      </c>
      <c r="E62" s="386"/>
      <c r="F62" s="387">
        <f t="shared" si="3"/>
        <v>0</v>
      </c>
    </row>
    <row r="63" spans="1:6" ht="76.5">
      <c r="A63" s="383">
        <f t="shared" si="4"/>
        <v>25</v>
      </c>
      <c r="B63" s="388" t="s">
        <v>251</v>
      </c>
      <c r="C63" s="385" t="s">
        <v>24</v>
      </c>
      <c r="D63" s="385">
        <v>2</v>
      </c>
      <c r="E63" s="386"/>
      <c r="F63" s="387">
        <f t="shared" si="3"/>
        <v>0</v>
      </c>
    </row>
    <row r="64" spans="1:6" ht="25.5">
      <c r="A64" s="383">
        <f t="shared" si="4"/>
        <v>26</v>
      </c>
      <c r="B64" s="388" t="s">
        <v>252</v>
      </c>
      <c r="C64" s="385" t="s">
        <v>24</v>
      </c>
      <c r="D64" s="385">
        <v>2</v>
      </c>
      <c r="E64" s="386"/>
      <c r="F64" s="387">
        <f t="shared" si="3"/>
        <v>0</v>
      </c>
    </row>
    <row r="65" spans="1:6" ht="25.5">
      <c r="A65" s="383">
        <f t="shared" si="4"/>
        <v>27</v>
      </c>
      <c r="B65" s="388" t="s">
        <v>253</v>
      </c>
      <c r="C65" s="385" t="s">
        <v>24</v>
      </c>
      <c r="D65" s="385">
        <v>2</v>
      </c>
      <c r="E65" s="386"/>
      <c r="F65" s="387">
        <f t="shared" si="3"/>
        <v>0</v>
      </c>
    </row>
    <row r="66" spans="1:6" ht="38.25">
      <c r="A66" s="383">
        <f t="shared" si="4"/>
        <v>28</v>
      </c>
      <c r="B66" s="388" t="s">
        <v>254</v>
      </c>
      <c r="C66" s="385" t="s">
        <v>24</v>
      </c>
      <c r="D66" s="385">
        <v>2</v>
      </c>
      <c r="E66" s="386"/>
      <c r="F66" s="387">
        <f t="shared" si="3"/>
        <v>0</v>
      </c>
    </row>
    <row r="67" spans="1:6" ht="51">
      <c r="A67" s="383">
        <f t="shared" si="4"/>
        <v>29</v>
      </c>
      <c r="B67" s="388" t="s">
        <v>255</v>
      </c>
      <c r="C67" s="385" t="s">
        <v>24</v>
      </c>
      <c r="D67" s="385">
        <v>2</v>
      </c>
      <c r="E67" s="386"/>
      <c r="F67" s="387">
        <f t="shared" si="3"/>
        <v>0</v>
      </c>
    </row>
    <row r="68" spans="1:6" ht="38.25">
      <c r="A68" s="383">
        <f t="shared" si="4"/>
        <v>30</v>
      </c>
      <c r="B68" s="388" t="s">
        <v>256</v>
      </c>
      <c r="C68" s="385" t="s">
        <v>24</v>
      </c>
      <c r="D68" s="385">
        <v>2</v>
      </c>
      <c r="E68" s="386"/>
      <c r="F68" s="387">
        <f t="shared" si="3"/>
        <v>0</v>
      </c>
    </row>
    <row r="69" spans="1:6" ht="25.5">
      <c r="A69" s="383">
        <f t="shared" si="4"/>
        <v>31</v>
      </c>
      <c r="B69" s="388" t="s">
        <v>257</v>
      </c>
      <c r="C69" s="385" t="s">
        <v>24</v>
      </c>
      <c r="D69" s="385">
        <v>1</v>
      </c>
      <c r="E69" s="386"/>
      <c r="F69" s="387">
        <f t="shared" si="3"/>
        <v>0</v>
      </c>
    </row>
    <row r="70" spans="1:6" ht="38.25">
      <c r="A70" s="383">
        <f>A69+1</f>
        <v>32</v>
      </c>
      <c r="B70" s="388" t="s">
        <v>258</v>
      </c>
      <c r="C70" s="385" t="s">
        <v>24</v>
      </c>
      <c r="D70" s="385">
        <v>2</v>
      </c>
      <c r="E70" s="386"/>
      <c r="F70" s="387">
        <f t="shared" si="3"/>
        <v>0</v>
      </c>
    </row>
    <row r="71" spans="1:6" ht="51">
      <c r="A71" s="383">
        <f t="shared" si="4"/>
        <v>33</v>
      </c>
      <c r="B71" s="388" t="s">
        <v>259</v>
      </c>
      <c r="C71" s="385" t="s">
        <v>24</v>
      </c>
      <c r="D71" s="385">
        <v>1</v>
      </c>
      <c r="E71" s="386"/>
      <c r="F71" s="387">
        <f t="shared" si="3"/>
        <v>0</v>
      </c>
    </row>
    <row r="72" spans="1:6" ht="38.25">
      <c r="A72" s="383">
        <f t="shared" si="4"/>
        <v>34</v>
      </c>
      <c r="B72" s="388" t="s">
        <v>260</v>
      </c>
      <c r="C72" s="385" t="s">
        <v>24</v>
      </c>
      <c r="D72" s="385">
        <v>1</v>
      </c>
      <c r="E72" s="386"/>
      <c r="F72" s="387">
        <f t="shared" si="3"/>
        <v>0</v>
      </c>
    </row>
    <row r="73" spans="1:6" ht="25.5">
      <c r="A73" s="383">
        <f t="shared" si="4"/>
        <v>35</v>
      </c>
      <c r="B73" s="388" t="s">
        <v>261</v>
      </c>
      <c r="C73" s="385" t="s">
        <v>24</v>
      </c>
      <c r="D73" s="385">
        <v>1</v>
      </c>
      <c r="E73" s="386"/>
      <c r="F73" s="387">
        <f t="shared" si="3"/>
        <v>0</v>
      </c>
    </row>
    <row r="74" spans="1:6" ht="25.5">
      <c r="A74" s="383">
        <f t="shared" si="4"/>
        <v>36</v>
      </c>
      <c r="B74" s="388" t="s">
        <v>262</v>
      </c>
      <c r="C74" s="385" t="s">
        <v>24</v>
      </c>
      <c r="D74" s="385">
        <v>1</v>
      </c>
      <c r="E74" s="386"/>
      <c r="F74" s="387">
        <f t="shared" si="3"/>
        <v>0</v>
      </c>
    </row>
    <row r="75" spans="1:6" ht="306">
      <c r="A75" s="383">
        <f t="shared" si="4"/>
        <v>37</v>
      </c>
      <c r="B75" s="397" t="s">
        <v>263</v>
      </c>
      <c r="C75" s="385" t="s">
        <v>24</v>
      </c>
      <c r="D75" s="385">
        <v>1</v>
      </c>
      <c r="E75" s="386"/>
      <c r="F75" s="387">
        <f t="shared" si="3"/>
        <v>0</v>
      </c>
    </row>
    <row r="76" spans="1:6" ht="63.75">
      <c r="A76" s="383" t="s">
        <v>264</v>
      </c>
      <c r="B76" s="388" t="s">
        <v>265</v>
      </c>
      <c r="C76" s="395"/>
      <c r="D76" s="385"/>
      <c r="E76" s="386"/>
      <c r="F76" s="387"/>
    </row>
    <row r="77" spans="1:6" ht="12.75">
      <c r="A77" s="383" t="s">
        <v>266</v>
      </c>
      <c r="B77" s="384" t="s">
        <v>267</v>
      </c>
      <c r="C77" s="385" t="s">
        <v>268</v>
      </c>
      <c r="D77" s="385">
        <v>6</v>
      </c>
      <c r="E77" s="386"/>
      <c r="F77" s="387">
        <f aca="true" t="shared" si="5" ref="F77:F92">D77*E77</f>
        <v>0</v>
      </c>
    </row>
    <row r="78" spans="1:6" ht="12.75">
      <c r="A78" s="383" t="s">
        <v>269</v>
      </c>
      <c r="B78" s="384" t="s">
        <v>270</v>
      </c>
      <c r="C78" s="385" t="s">
        <v>268</v>
      </c>
      <c r="D78" s="385">
        <v>4</v>
      </c>
      <c r="E78" s="386"/>
      <c r="F78" s="387">
        <f t="shared" si="5"/>
        <v>0</v>
      </c>
    </row>
    <row r="79" spans="1:6" ht="12.75">
      <c r="A79" s="383" t="s">
        <v>271</v>
      </c>
      <c r="B79" s="384" t="s">
        <v>272</v>
      </c>
      <c r="C79" s="385" t="s">
        <v>268</v>
      </c>
      <c r="D79" s="385">
        <v>6</v>
      </c>
      <c r="E79" s="386"/>
      <c r="F79" s="387">
        <f t="shared" si="5"/>
        <v>0</v>
      </c>
    </row>
    <row r="80" spans="1:6" ht="12.75">
      <c r="A80" s="383" t="s">
        <v>273</v>
      </c>
      <c r="B80" s="384" t="s">
        <v>274</v>
      </c>
      <c r="C80" s="385" t="s">
        <v>268</v>
      </c>
      <c r="D80" s="385">
        <v>14</v>
      </c>
      <c r="E80" s="386"/>
      <c r="F80" s="387">
        <f t="shared" si="5"/>
        <v>0</v>
      </c>
    </row>
    <row r="81" spans="1:6" ht="153">
      <c r="A81" s="383" t="s">
        <v>275</v>
      </c>
      <c r="B81" s="388" t="s">
        <v>276</v>
      </c>
      <c r="C81" s="385" t="s">
        <v>24</v>
      </c>
      <c r="D81" s="385">
        <v>1</v>
      </c>
      <c r="E81" s="386"/>
      <c r="F81" s="387">
        <f t="shared" si="5"/>
        <v>0</v>
      </c>
    </row>
    <row r="82" spans="1:6" ht="51">
      <c r="A82" s="383">
        <f aca="true" t="shared" si="6" ref="A82:A91">A81+1</f>
        <v>40</v>
      </c>
      <c r="B82" s="388" t="s">
        <v>277</v>
      </c>
      <c r="C82" s="385" t="s">
        <v>24</v>
      </c>
      <c r="D82" s="385">
        <v>1</v>
      </c>
      <c r="E82" s="386"/>
      <c r="F82" s="387">
        <f t="shared" si="5"/>
        <v>0</v>
      </c>
    </row>
    <row r="83" spans="1:6" ht="63.75">
      <c r="A83" s="383">
        <f t="shared" si="6"/>
        <v>41</v>
      </c>
      <c r="B83" s="388" t="s">
        <v>278</v>
      </c>
      <c r="C83" s="385" t="s">
        <v>24</v>
      </c>
      <c r="D83" s="385">
        <v>2</v>
      </c>
      <c r="E83" s="386"/>
      <c r="F83" s="387">
        <f t="shared" si="5"/>
        <v>0</v>
      </c>
    </row>
    <row r="84" spans="1:6" ht="25.5">
      <c r="A84" s="383">
        <f t="shared" si="6"/>
        <v>42</v>
      </c>
      <c r="B84" s="388" t="s">
        <v>279</v>
      </c>
      <c r="C84" s="385" t="s">
        <v>24</v>
      </c>
      <c r="D84" s="385">
        <v>1</v>
      </c>
      <c r="E84" s="386"/>
      <c r="F84" s="387">
        <f t="shared" si="5"/>
        <v>0</v>
      </c>
    </row>
    <row r="85" spans="1:6" ht="25.5">
      <c r="A85" s="383">
        <f t="shared" si="6"/>
        <v>43</v>
      </c>
      <c r="B85" s="388" t="s">
        <v>280</v>
      </c>
      <c r="C85" s="385" t="s">
        <v>24</v>
      </c>
      <c r="D85" s="385">
        <v>1</v>
      </c>
      <c r="E85" s="386"/>
      <c r="F85" s="387">
        <f t="shared" si="5"/>
        <v>0</v>
      </c>
    </row>
    <row r="86" spans="1:6" ht="38.25">
      <c r="A86" s="383">
        <f t="shared" si="6"/>
        <v>44</v>
      </c>
      <c r="B86" s="388" t="s">
        <v>281</v>
      </c>
      <c r="C86" s="385" t="s">
        <v>24</v>
      </c>
      <c r="D86" s="385">
        <v>1</v>
      </c>
      <c r="E86" s="386"/>
      <c r="F86" s="387">
        <f t="shared" si="5"/>
        <v>0</v>
      </c>
    </row>
    <row r="87" spans="1:6" ht="38.25">
      <c r="A87" s="383">
        <f t="shared" si="6"/>
        <v>45</v>
      </c>
      <c r="B87" s="388" t="s">
        <v>282</v>
      </c>
      <c r="C87" s="385" t="s">
        <v>24</v>
      </c>
      <c r="D87" s="385">
        <v>4</v>
      </c>
      <c r="E87" s="386"/>
      <c r="F87" s="387">
        <f t="shared" si="5"/>
        <v>0</v>
      </c>
    </row>
    <row r="88" spans="1:6" ht="51">
      <c r="A88" s="383">
        <f t="shared" si="6"/>
        <v>46</v>
      </c>
      <c r="B88" s="388" t="s">
        <v>283</v>
      </c>
      <c r="C88" s="385" t="s">
        <v>24</v>
      </c>
      <c r="D88" s="385">
        <v>50</v>
      </c>
      <c r="E88" s="386"/>
      <c r="F88" s="387">
        <f t="shared" si="5"/>
        <v>0</v>
      </c>
    </row>
    <row r="89" spans="1:6" ht="25.5">
      <c r="A89" s="383" t="s">
        <v>284</v>
      </c>
      <c r="B89" s="388" t="s">
        <v>285</v>
      </c>
      <c r="C89" s="385" t="s">
        <v>24</v>
      </c>
      <c r="D89" s="385">
        <v>3</v>
      </c>
      <c r="E89" s="386"/>
      <c r="F89" s="387">
        <f t="shared" si="5"/>
        <v>0</v>
      </c>
    </row>
    <row r="90" spans="1:6" ht="51">
      <c r="A90" s="383">
        <f t="shared" si="6"/>
        <v>48</v>
      </c>
      <c r="B90" s="388" t="s">
        <v>286</v>
      </c>
      <c r="C90" s="385" t="s">
        <v>24</v>
      </c>
      <c r="D90" s="385">
        <v>1</v>
      </c>
      <c r="E90" s="386"/>
      <c r="F90" s="387">
        <f t="shared" si="5"/>
        <v>0</v>
      </c>
    </row>
    <row r="91" spans="1:6" ht="89.25">
      <c r="A91" s="383">
        <f t="shared" si="6"/>
        <v>49</v>
      </c>
      <c r="B91" s="388" t="s">
        <v>287</v>
      </c>
      <c r="C91" s="385" t="s">
        <v>24</v>
      </c>
      <c r="D91" s="385">
        <v>1</v>
      </c>
      <c r="E91" s="386"/>
      <c r="F91" s="387">
        <f t="shared" si="5"/>
        <v>0</v>
      </c>
    </row>
    <row r="92" spans="1:6" ht="38.25">
      <c r="A92" s="383" t="s">
        <v>288</v>
      </c>
      <c r="B92" s="388" t="s">
        <v>289</v>
      </c>
      <c r="C92" s="385" t="s">
        <v>180</v>
      </c>
      <c r="D92" s="385">
        <v>1</v>
      </c>
      <c r="E92" s="386"/>
      <c r="F92" s="387">
        <f t="shared" si="5"/>
        <v>0</v>
      </c>
    </row>
    <row r="93" spans="1:6" ht="12.75">
      <c r="A93" s="383"/>
      <c r="B93" s="388"/>
      <c r="C93" s="385"/>
      <c r="D93" s="385"/>
      <c r="E93" s="386"/>
      <c r="F93" s="387"/>
    </row>
    <row r="94" spans="1:6" ht="12.75" customHeight="1">
      <c r="A94" s="473"/>
      <c r="B94" s="473" t="s">
        <v>290</v>
      </c>
      <c r="C94" s="470"/>
      <c r="D94" s="470"/>
      <c r="E94" s="471"/>
      <c r="F94" s="391">
        <f>SUM(F20:F92)</f>
        <v>0</v>
      </c>
    </row>
    <row r="95" spans="1:6" ht="12.75" customHeight="1">
      <c r="A95" s="475"/>
      <c r="B95" s="476"/>
      <c r="C95" s="476"/>
      <c r="D95" s="476"/>
      <c r="E95" s="477"/>
      <c r="F95" s="391"/>
    </row>
    <row r="96" spans="1:7" ht="12.75">
      <c r="A96" s="378" t="s">
        <v>291</v>
      </c>
      <c r="B96" s="392" t="s">
        <v>292</v>
      </c>
      <c r="C96" s="393"/>
      <c r="D96" s="381"/>
      <c r="E96" s="394"/>
      <c r="F96" s="374"/>
      <c r="G96" s="399"/>
    </row>
    <row r="97" spans="1:6" ht="153">
      <c r="A97" s="383" t="s">
        <v>161</v>
      </c>
      <c r="B97" s="388" t="s">
        <v>293</v>
      </c>
      <c r="C97" s="385" t="s">
        <v>24</v>
      </c>
      <c r="D97" s="385">
        <v>1</v>
      </c>
      <c r="E97" s="386"/>
      <c r="F97" s="387">
        <f>D97*E97</f>
        <v>0</v>
      </c>
    </row>
    <row r="98" spans="1:6" ht="51">
      <c r="A98" s="383" t="s">
        <v>164</v>
      </c>
      <c r="B98" s="388" t="s">
        <v>259</v>
      </c>
      <c r="C98" s="385" t="s">
        <v>24</v>
      </c>
      <c r="D98" s="385">
        <v>1</v>
      </c>
      <c r="E98" s="386"/>
      <c r="F98" s="387">
        <f>D98*E98</f>
        <v>0</v>
      </c>
    </row>
    <row r="99" spans="1:6" ht="25.5">
      <c r="A99" s="383" t="s">
        <v>166</v>
      </c>
      <c r="B99" s="388" t="s">
        <v>262</v>
      </c>
      <c r="C99" s="385" t="s">
        <v>24</v>
      </c>
      <c r="D99" s="385">
        <v>1</v>
      </c>
      <c r="E99" s="386"/>
      <c r="F99" s="387">
        <f>D99*E99</f>
        <v>0</v>
      </c>
    </row>
    <row r="100" spans="1:6" ht="25.5">
      <c r="A100" s="383" t="s">
        <v>168</v>
      </c>
      <c r="B100" s="388" t="s">
        <v>294</v>
      </c>
      <c r="C100" s="385" t="s">
        <v>24</v>
      </c>
      <c r="D100" s="385">
        <v>30</v>
      </c>
      <c r="E100" s="386"/>
      <c r="F100" s="387">
        <f>D100*E100</f>
        <v>0</v>
      </c>
    </row>
    <row r="101" spans="1:6" ht="38.25">
      <c r="A101" s="383" t="s">
        <v>170</v>
      </c>
      <c r="B101" s="388" t="s">
        <v>295</v>
      </c>
      <c r="C101" s="385" t="s">
        <v>180</v>
      </c>
      <c r="D101" s="385">
        <v>1</v>
      </c>
      <c r="E101" s="386"/>
      <c r="F101" s="387">
        <f>D101*E101</f>
        <v>0</v>
      </c>
    </row>
    <row r="102" spans="1:6" ht="12.75">
      <c r="A102" s="383"/>
      <c r="B102" s="388"/>
      <c r="C102" s="385"/>
      <c r="D102" s="385"/>
      <c r="E102" s="386"/>
      <c r="F102" s="387"/>
    </row>
    <row r="103" spans="1:6" ht="12.75">
      <c r="A103" s="389"/>
      <c r="B103" s="469" t="s">
        <v>296</v>
      </c>
      <c r="C103" s="470"/>
      <c r="D103" s="470"/>
      <c r="E103" s="471"/>
      <c r="F103" s="391">
        <f>SUM(F97:F101)</f>
        <v>0</v>
      </c>
    </row>
    <row r="104" spans="1:6" ht="12.75">
      <c r="A104" s="389"/>
      <c r="B104" s="390"/>
      <c r="C104" s="390"/>
      <c r="D104" s="390"/>
      <c r="E104" s="390"/>
      <c r="F104" s="391"/>
    </row>
    <row r="105" spans="1:6" ht="12.75">
      <c r="A105" s="378" t="s">
        <v>297</v>
      </c>
      <c r="B105" s="478" t="s">
        <v>298</v>
      </c>
      <c r="C105" s="467"/>
      <c r="D105" s="467"/>
      <c r="E105" s="467"/>
      <c r="F105" s="490"/>
    </row>
    <row r="106" spans="1:6" ht="38.25">
      <c r="A106" s="383" t="s">
        <v>161</v>
      </c>
      <c r="B106" s="388" t="s">
        <v>299</v>
      </c>
      <c r="C106" s="385" t="s">
        <v>163</v>
      </c>
      <c r="D106" s="385">
        <v>80</v>
      </c>
      <c r="E106" s="386"/>
      <c r="F106" s="387">
        <f>D106*E106</f>
        <v>0</v>
      </c>
    </row>
    <row r="107" spans="1:6" ht="25.5">
      <c r="A107" s="383" t="s">
        <v>164</v>
      </c>
      <c r="B107" s="388" t="s">
        <v>300</v>
      </c>
      <c r="C107" s="385" t="s">
        <v>24</v>
      </c>
      <c r="D107" s="385">
        <v>10</v>
      </c>
      <c r="E107" s="386"/>
      <c r="F107" s="387">
        <f>D107*E107</f>
        <v>0</v>
      </c>
    </row>
    <row r="108" spans="1:6" ht="25.5">
      <c r="A108" s="383" t="s">
        <v>166</v>
      </c>
      <c r="B108" s="388" t="s">
        <v>301</v>
      </c>
      <c r="C108" s="385" t="s">
        <v>24</v>
      </c>
      <c r="D108" s="385">
        <v>20</v>
      </c>
      <c r="E108" s="386"/>
      <c r="F108" s="387">
        <f>D108*E108</f>
        <v>0</v>
      </c>
    </row>
    <row r="109" spans="1:6" ht="38.25">
      <c r="A109" s="383" t="s">
        <v>168</v>
      </c>
      <c r="B109" s="388" t="s">
        <v>302</v>
      </c>
      <c r="C109" s="385" t="s">
        <v>24</v>
      </c>
      <c r="D109" s="385">
        <v>50</v>
      </c>
      <c r="E109" s="386"/>
      <c r="F109" s="387">
        <f>D109*E109</f>
        <v>0</v>
      </c>
    </row>
    <row r="110" spans="1:6" ht="89.25">
      <c r="A110" s="383" t="s">
        <v>170</v>
      </c>
      <c r="B110" s="388" t="s">
        <v>303</v>
      </c>
      <c r="C110" s="385" t="s">
        <v>304</v>
      </c>
      <c r="D110" s="385">
        <v>1</v>
      </c>
      <c r="E110" s="386"/>
      <c r="F110" s="387">
        <f>D110*E110</f>
        <v>0</v>
      </c>
    </row>
    <row r="111" spans="1:6" ht="12.75">
      <c r="A111" s="383"/>
      <c r="B111" s="388"/>
      <c r="C111" s="385"/>
      <c r="D111" s="385"/>
      <c r="E111" s="386"/>
      <c r="F111" s="387"/>
    </row>
    <row r="112" spans="1:6" ht="12.75">
      <c r="A112" s="466"/>
      <c r="B112" s="466" t="s">
        <v>305</v>
      </c>
      <c r="C112" s="467"/>
      <c r="D112" s="467"/>
      <c r="E112" s="468"/>
      <c r="F112" s="391">
        <f>SUM(F106:F110)</f>
        <v>0</v>
      </c>
    </row>
    <row r="113" spans="1:6" ht="12.75">
      <c r="A113" s="401"/>
      <c r="B113" s="402"/>
      <c r="C113" s="402"/>
      <c r="D113" s="402"/>
      <c r="E113" s="402"/>
      <c r="F113" s="391"/>
    </row>
    <row r="114" spans="1:6" ht="12.75">
      <c r="A114" s="378" t="s">
        <v>306</v>
      </c>
      <c r="B114" s="478" t="s">
        <v>307</v>
      </c>
      <c r="C114" s="467"/>
      <c r="D114" s="467"/>
      <c r="E114" s="468"/>
      <c r="F114" s="374"/>
    </row>
    <row r="115" spans="1:6" ht="51">
      <c r="A115" s="383" t="s">
        <v>161</v>
      </c>
      <c r="B115" s="388" t="s">
        <v>308</v>
      </c>
      <c r="C115" s="385" t="s">
        <v>180</v>
      </c>
      <c r="D115" s="385">
        <v>1</v>
      </c>
      <c r="E115" s="386"/>
      <c r="F115" s="387">
        <f aca="true" t="shared" si="7" ref="F115:F120">D115*E115</f>
        <v>0</v>
      </c>
    </row>
    <row r="116" spans="1:6" ht="114.75">
      <c r="A116" s="383" t="s">
        <v>164</v>
      </c>
      <c r="B116" s="388" t="s">
        <v>309</v>
      </c>
      <c r="C116" s="385" t="s">
        <v>24</v>
      </c>
      <c r="D116" s="385">
        <v>1</v>
      </c>
      <c r="E116" s="386"/>
      <c r="F116" s="387">
        <f t="shared" si="7"/>
        <v>0</v>
      </c>
    </row>
    <row r="117" spans="1:6" ht="38.25">
      <c r="A117" s="383" t="s">
        <v>166</v>
      </c>
      <c r="B117" s="388" t="s">
        <v>310</v>
      </c>
      <c r="C117" s="385" t="s">
        <v>24</v>
      </c>
      <c r="D117" s="385">
        <v>1</v>
      </c>
      <c r="E117" s="386"/>
      <c r="F117" s="387">
        <f t="shared" si="7"/>
        <v>0</v>
      </c>
    </row>
    <row r="118" spans="1:6" ht="38.25">
      <c r="A118" s="383" t="s">
        <v>168</v>
      </c>
      <c r="B118" s="388" t="s">
        <v>311</v>
      </c>
      <c r="C118" s="385" t="s">
        <v>24</v>
      </c>
      <c r="D118" s="385">
        <v>1</v>
      </c>
      <c r="E118" s="386"/>
      <c r="F118" s="387">
        <f t="shared" si="7"/>
        <v>0</v>
      </c>
    </row>
    <row r="119" spans="1:6" ht="63.75">
      <c r="A119" s="383" t="s">
        <v>170</v>
      </c>
      <c r="B119" s="388" t="s">
        <v>312</v>
      </c>
      <c r="C119" s="385" t="s">
        <v>24</v>
      </c>
      <c r="D119" s="385">
        <v>1</v>
      </c>
      <c r="E119" s="386"/>
      <c r="F119" s="387">
        <f t="shared" si="7"/>
        <v>0</v>
      </c>
    </row>
    <row r="120" spans="1:6" ht="14.25">
      <c r="A120" s="383" t="s">
        <v>172</v>
      </c>
      <c r="B120" s="384" t="s">
        <v>313</v>
      </c>
      <c r="C120" s="385" t="s">
        <v>163</v>
      </c>
      <c r="D120" s="385">
        <v>20</v>
      </c>
      <c r="E120" s="386"/>
      <c r="F120" s="387">
        <f t="shared" si="7"/>
        <v>0</v>
      </c>
    </row>
    <row r="121" spans="1:6" ht="12.75">
      <c r="A121" s="383"/>
      <c r="B121" s="384"/>
      <c r="C121" s="385"/>
      <c r="D121" s="385"/>
      <c r="E121" s="386"/>
      <c r="F121" s="387"/>
    </row>
    <row r="122" spans="1:6" ht="12.75" customHeight="1">
      <c r="A122" s="474"/>
      <c r="B122" s="474" t="s">
        <v>314</v>
      </c>
      <c r="C122" s="470"/>
      <c r="D122" s="470"/>
      <c r="E122" s="471"/>
      <c r="F122" s="391">
        <f>SUM(F115:F120)</f>
        <v>0</v>
      </c>
    </row>
    <row r="123" spans="1:6" ht="12.75">
      <c r="A123" s="398"/>
      <c r="B123" s="390"/>
      <c r="C123" s="390"/>
      <c r="D123" s="390"/>
      <c r="E123" s="390"/>
      <c r="F123" s="391"/>
    </row>
    <row r="124" spans="1:6" ht="12.75">
      <c r="A124" s="378" t="s">
        <v>315</v>
      </c>
      <c r="B124" s="469" t="s">
        <v>316</v>
      </c>
      <c r="C124" s="470"/>
      <c r="D124" s="470"/>
      <c r="E124" s="471"/>
      <c r="F124" s="374"/>
    </row>
    <row r="125" spans="1:6" ht="127.5">
      <c r="A125" s="383" t="s">
        <v>161</v>
      </c>
      <c r="B125" s="388" t="s">
        <v>317</v>
      </c>
      <c r="C125" s="385" t="s">
        <v>180</v>
      </c>
      <c r="D125" s="385">
        <v>1</v>
      </c>
      <c r="E125" s="386"/>
      <c r="F125" s="387">
        <f>D125*E125</f>
        <v>0</v>
      </c>
    </row>
    <row r="126" spans="1:6" ht="102">
      <c r="A126" s="383" t="s">
        <v>164</v>
      </c>
      <c r="B126" s="388" t="s">
        <v>318</v>
      </c>
      <c r="C126" s="385" t="s">
        <v>180</v>
      </c>
      <c r="D126" s="385">
        <v>2</v>
      </c>
      <c r="E126" s="386"/>
      <c r="F126" s="387">
        <f>D126*E126</f>
        <v>0</v>
      </c>
    </row>
    <row r="127" spans="1:6" ht="38.25">
      <c r="A127" s="383" t="s">
        <v>166</v>
      </c>
      <c r="B127" s="388" t="s">
        <v>319</v>
      </c>
      <c r="C127" s="385" t="s">
        <v>304</v>
      </c>
      <c r="D127" s="385">
        <v>1</v>
      </c>
      <c r="E127" s="386"/>
      <c r="F127" s="387">
        <f>D127*E127</f>
        <v>0</v>
      </c>
    </row>
    <row r="128" spans="1:6" ht="12.75">
      <c r="A128" s="383"/>
      <c r="B128" s="388"/>
      <c r="C128" s="385"/>
      <c r="D128" s="385"/>
      <c r="E128" s="386"/>
      <c r="F128" s="387"/>
    </row>
    <row r="129" spans="1:6" ht="12.75" customHeight="1">
      <c r="A129" s="473"/>
      <c r="B129" s="474" t="s">
        <v>320</v>
      </c>
      <c r="C129" s="470"/>
      <c r="D129" s="470"/>
      <c r="E129" s="471"/>
      <c r="F129" s="391">
        <f>SUM(F125:F127)</f>
        <v>0</v>
      </c>
    </row>
    <row r="130" spans="1:6" ht="12.75">
      <c r="A130" s="398"/>
      <c r="B130" s="390"/>
      <c r="C130" s="390"/>
      <c r="D130" s="390"/>
      <c r="E130" s="390"/>
      <c r="F130" s="391"/>
    </row>
    <row r="131" spans="1:6" ht="12.75">
      <c r="A131" s="403" t="s">
        <v>321</v>
      </c>
      <c r="B131" s="478" t="s">
        <v>322</v>
      </c>
      <c r="C131" s="467"/>
      <c r="D131" s="467"/>
      <c r="E131" s="468"/>
      <c r="F131" s="374"/>
    </row>
    <row r="132" spans="1:6" ht="12.75">
      <c r="A132" s="403"/>
      <c r="B132" s="404" t="s">
        <v>323</v>
      </c>
      <c r="C132" s="381"/>
      <c r="D132" s="405"/>
      <c r="E132" s="406"/>
      <c r="F132" s="407"/>
    </row>
    <row r="133" spans="1:6" ht="14.25">
      <c r="A133" s="389" t="s">
        <v>161</v>
      </c>
      <c r="B133" s="384" t="s">
        <v>324</v>
      </c>
      <c r="C133" s="381" t="s">
        <v>163</v>
      </c>
      <c r="D133" s="381">
        <v>40</v>
      </c>
      <c r="E133" s="408"/>
      <c r="F133" s="407">
        <f>D133*E133</f>
        <v>0</v>
      </c>
    </row>
    <row r="134" spans="1:6" ht="14.25">
      <c r="A134" s="389" t="s">
        <v>164</v>
      </c>
      <c r="B134" s="384" t="s">
        <v>325</v>
      </c>
      <c r="C134" s="381" t="s">
        <v>163</v>
      </c>
      <c r="D134" s="381">
        <v>40</v>
      </c>
      <c r="E134" s="408"/>
      <c r="F134" s="407">
        <f>D134*E134</f>
        <v>0</v>
      </c>
    </row>
    <row r="135" spans="1:6" ht="14.25">
      <c r="A135" s="389" t="s">
        <v>166</v>
      </c>
      <c r="B135" s="384" t="s">
        <v>326</v>
      </c>
      <c r="C135" s="381" t="s">
        <v>163</v>
      </c>
      <c r="D135" s="381">
        <v>20</v>
      </c>
      <c r="E135" s="408"/>
      <c r="F135" s="407">
        <f>D135*E135</f>
        <v>0</v>
      </c>
    </row>
    <row r="136" spans="1:6" ht="12.75">
      <c r="A136" s="389"/>
      <c r="B136" s="384"/>
      <c r="C136" s="381"/>
      <c r="D136" s="381"/>
      <c r="E136" s="408"/>
      <c r="F136" s="407"/>
    </row>
    <row r="137" spans="1:6" ht="12.75">
      <c r="A137" s="409"/>
      <c r="B137" s="479" t="s">
        <v>327</v>
      </c>
      <c r="C137" s="480"/>
      <c r="D137" s="480"/>
      <c r="E137" s="481"/>
      <c r="F137" s="391">
        <f>SUM(F133:F135)</f>
        <v>0</v>
      </c>
    </row>
    <row r="138" spans="1:6" ht="12.75">
      <c r="A138" s="409"/>
      <c r="B138" s="410"/>
      <c r="C138" s="410"/>
      <c r="D138" s="410"/>
      <c r="E138" s="410"/>
      <c r="F138" s="391"/>
    </row>
    <row r="139" spans="1:6" s="1" customFormat="1" ht="12.75">
      <c r="A139" s="472"/>
      <c r="B139" s="472" t="s">
        <v>328</v>
      </c>
      <c r="C139" s="375"/>
      <c r="D139" s="411"/>
      <c r="E139" s="411"/>
      <c r="F139" s="412"/>
    </row>
    <row r="140" spans="1:6" ht="12.75">
      <c r="A140" s="413"/>
      <c r="B140" s="414"/>
      <c r="C140" s="414"/>
      <c r="D140" s="414"/>
      <c r="E140" s="414"/>
      <c r="F140" s="415"/>
    </row>
    <row r="141" spans="1:6" ht="12.75">
      <c r="A141" s="413" t="s">
        <v>329</v>
      </c>
      <c r="B141" s="416" t="s">
        <v>160</v>
      </c>
      <c r="C141" s="414"/>
      <c r="D141" s="414"/>
      <c r="E141" s="414"/>
      <c r="F141" s="415">
        <f>+F17</f>
        <v>0</v>
      </c>
    </row>
    <row r="142" spans="1:6" ht="12.75">
      <c r="A142" s="413" t="s">
        <v>330</v>
      </c>
      <c r="B142" s="417" t="s">
        <v>178</v>
      </c>
      <c r="C142" s="414"/>
      <c r="D142" s="414"/>
      <c r="E142" s="414"/>
      <c r="F142" s="415">
        <f>+F94</f>
        <v>0</v>
      </c>
    </row>
    <row r="143" spans="1:6" ht="12.75">
      <c r="A143" s="413" t="s">
        <v>331</v>
      </c>
      <c r="B143" s="417" t="s">
        <v>292</v>
      </c>
      <c r="C143" s="414"/>
      <c r="D143" s="414"/>
      <c r="E143" s="414"/>
      <c r="F143" s="415">
        <f>+F103</f>
        <v>0</v>
      </c>
    </row>
    <row r="144" spans="1:6" ht="12.75">
      <c r="A144" s="413" t="s">
        <v>332</v>
      </c>
      <c r="B144" s="418" t="s">
        <v>298</v>
      </c>
      <c r="C144" s="418"/>
      <c r="D144" s="418"/>
      <c r="E144" s="418"/>
      <c r="F144" s="415">
        <f>+F112</f>
        <v>0</v>
      </c>
    </row>
    <row r="145" spans="1:6" ht="12.75">
      <c r="A145" s="413" t="s">
        <v>333</v>
      </c>
      <c r="B145" s="460" t="s">
        <v>307</v>
      </c>
      <c r="C145" s="461"/>
      <c r="D145" s="461"/>
      <c r="E145" s="462"/>
      <c r="F145" s="415">
        <f>+F122</f>
        <v>0</v>
      </c>
    </row>
    <row r="146" spans="1:6" ht="12.75">
      <c r="A146" s="413" t="s">
        <v>334</v>
      </c>
      <c r="B146" s="463" t="s">
        <v>316</v>
      </c>
      <c r="C146" s="464"/>
      <c r="D146" s="464"/>
      <c r="E146" s="465"/>
      <c r="F146" s="415">
        <f>+F129</f>
        <v>0</v>
      </c>
    </row>
    <row r="147" spans="1:6" ht="12.75">
      <c r="A147" s="413" t="s">
        <v>335</v>
      </c>
      <c r="B147" s="460" t="s">
        <v>322</v>
      </c>
      <c r="C147" s="461"/>
      <c r="D147" s="461"/>
      <c r="E147" s="462"/>
      <c r="F147" s="415">
        <f>+F137</f>
        <v>0</v>
      </c>
    </row>
    <row r="148" spans="1:6" ht="12.75">
      <c r="A148" s="419"/>
      <c r="B148" s="417"/>
      <c r="C148" s="420"/>
      <c r="D148" s="421"/>
      <c r="E148" s="422"/>
      <c r="F148" s="423"/>
    </row>
    <row r="149" spans="1:9" s="425" customFormat="1" ht="12.75">
      <c r="A149" s="482"/>
      <c r="B149" s="482" t="s">
        <v>336</v>
      </c>
      <c r="C149" s="483"/>
      <c r="D149" s="483"/>
      <c r="E149" s="484"/>
      <c r="F149" s="424">
        <f>+SUM(F141:F147)</f>
        <v>0</v>
      </c>
      <c r="I149" s="426"/>
    </row>
    <row r="150" spans="1:9" s="425" customFormat="1" ht="12.75">
      <c r="A150" s="482"/>
      <c r="B150" s="483"/>
      <c r="C150" s="483"/>
      <c r="D150" s="483"/>
      <c r="E150" s="484"/>
      <c r="F150" s="424"/>
      <c r="I150" s="426"/>
    </row>
    <row r="151" spans="1:6" s="1" customFormat="1" ht="12.75">
      <c r="A151" s="472"/>
      <c r="B151" s="472" t="s">
        <v>337</v>
      </c>
      <c r="C151" s="375"/>
      <c r="D151" s="376"/>
      <c r="E151" s="376"/>
      <c r="F151" s="377"/>
    </row>
    <row r="152" spans="1:6" ht="12.75">
      <c r="A152" s="409"/>
      <c r="B152" s="404"/>
      <c r="C152" s="381"/>
      <c r="D152" s="381"/>
      <c r="E152" s="427"/>
      <c r="F152" s="374"/>
    </row>
    <row r="153" spans="1:6" ht="12.75">
      <c r="A153" s="378" t="s">
        <v>338</v>
      </c>
      <c r="B153" s="379" t="s">
        <v>160</v>
      </c>
      <c r="C153" s="380"/>
      <c r="D153" s="381"/>
      <c r="E153" s="382"/>
      <c r="F153" s="374"/>
    </row>
    <row r="154" spans="1:6" ht="76.5">
      <c r="A154" s="383" t="s">
        <v>161</v>
      </c>
      <c r="B154" s="388" t="s">
        <v>339</v>
      </c>
      <c r="C154" s="385" t="s">
        <v>163</v>
      </c>
      <c r="D154" s="385">
        <v>10</v>
      </c>
      <c r="E154" s="386"/>
      <c r="F154" s="387">
        <f>D154*E154</f>
        <v>0</v>
      </c>
    </row>
    <row r="155" spans="1:6" ht="63.75">
      <c r="A155" s="383" t="s">
        <v>164</v>
      </c>
      <c r="B155" s="388" t="s">
        <v>340</v>
      </c>
      <c r="C155" s="385" t="s">
        <v>66</v>
      </c>
      <c r="D155" s="385">
        <v>10</v>
      </c>
      <c r="E155" s="386"/>
      <c r="F155" s="387">
        <f>D155*E155</f>
        <v>0</v>
      </c>
    </row>
    <row r="156" spans="1:6" ht="25.5">
      <c r="A156" s="383" t="s">
        <v>166</v>
      </c>
      <c r="B156" s="388" t="s">
        <v>341</v>
      </c>
      <c r="C156" s="385"/>
      <c r="D156" s="385"/>
      <c r="E156" s="386"/>
      <c r="F156" s="387"/>
    </row>
    <row r="157" spans="1:6" ht="12.75">
      <c r="A157" s="383"/>
      <c r="B157" s="388" t="s">
        <v>342</v>
      </c>
      <c r="C157" s="385" t="s">
        <v>163</v>
      </c>
      <c r="D157" s="385">
        <v>5</v>
      </c>
      <c r="E157" s="386"/>
      <c r="F157" s="387">
        <f aca="true" t="shared" si="8" ref="F157:F162">D157*E157</f>
        <v>0</v>
      </c>
    </row>
    <row r="158" spans="1:6" ht="12.75">
      <c r="A158" s="383"/>
      <c r="B158" s="388" t="s">
        <v>343</v>
      </c>
      <c r="C158" s="385" t="s">
        <v>163</v>
      </c>
      <c r="D158" s="385">
        <v>5</v>
      </c>
      <c r="E158" s="386"/>
      <c r="F158" s="387">
        <f t="shared" si="8"/>
        <v>0</v>
      </c>
    </row>
    <row r="159" spans="1:7" ht="25.5">
      <c r="A159" s="383" t="s">
        <v>168</v>
      </c>
      <c r="B159" s="388" t="s">
        <v>344</v>
      </c>
      <c r="C159" s="385" t="s">
        <v>163</v>
      </c>
      <c r="D159" s="385">
        <v>10</v>
      </c>
      <c r="E159" s="386"/>
      <c r="F159" s="387">
        <f t="shared" si="8"/>
        <v>0</v>
      </c>
      <c r="G159" s="399"/>
    </row>
    <row r="160" spans="1:6" ht="76.5">
      <c r="A160" s="383" t="s">
        <v>170</v>
      </c>
      <c r="B160" s="388" t="s">
        <v>345</v>
      </c>
      <c r="C160" s="385" t="s">
        <v>163</v>
      </c>
      <c r="D160" s="385">
        <v>10</v>
      </c>
      <c r="E160" s="386"/>
      <c r="F160" s="387">
        <f t="shared" si="8"/>
        <v>0</v>
      </c>
    </row>
    <row r="161" spans="1:6" ht="38.25">
      <c r="A161" s="383" t="s">
        <v>172</v>
      </c>
      <c r="B161" s="388" t="s">
        <v>346</v>
      </c>
      <c r="C161" s="385" t="s">
        <v>24</v>
      </c>
      <c r="D161" s="385">
        <v>10</v>
      </c>
      <c r="E161" s="386"/>
      <c r="F161" s="387">
        <f t="shared" si="8"/>
        <v>0</v>
      </c>
    </row>
    <row r="162" spans="1:6" ht="63.75">
      <c r="A162" s="383" t="s">
        <v>174</v>
      </c>
      <c r="B162" s="388" t="s">
        <v>347</v>
      </c>
      <c r="C162" s="385" t="s">
        <v>304</v>
      </c>
      <c r="D162" s="385">
        <v>1</v>
      </c>
      <c r="E162" s="386"/>
      <c r="F162" s="387">
        <f t="shared" si="8"/>
        <v>0</v>
      </c>
    </row>
    <row r="163" spans="1:6" ht="12.75">
      <c r="A163" s="383"/>
      <c r="B163" s="388"/>
      <c r="C163" s="385"/>
      <c r="D163" s="385"/>
      <c r="E163" s="386"/>
      <c r="F163" s="387"/>
    </row>
    <row r="164" spans="1:6" ht="12.75">
      <c r="A164" s="389"/>
      <c r="B164" s="469" t="s">
        <v>176</v>
      </c>
      <c r="C164" s="470"/>
      <c r="D164" s="470"/>
      <c r="E164" s="471"/>
      <c r="F164" s="391">
        <f>SUM(F154:F162)</f>
        <v>0</v>
      </c>
    </row>
    <row r="165" spans="1:6" ht="12.75">
      <c r="A165" s="389"/>
      <c r="B165" s="390"/>
      <c r="C165" s="390"/>
      <c r="D165" s="390"/>
      <c r="E165" s="390"/>
      <c r="F165" s="391"/>
    </row>
    <row r="166" spans="1:6" ht="12.75">
      <c r="A166" s="378" t="s">
        <v>348</v>
      </c>
      <c r="B166" s="392" t="s">
        <v>349</v>
      </c>
      <c r="C166" s="393"/>
      <c r="D166" s="381"/>
      <c r="E166" s="394"/>
      <c r="F166" s="374"/>
    </row>
    <row r="167" spans="1:6" ht="89.25">
      <c r="A167" s="383" t="s">
        <v>161</v>
      </c>
      <c r="B167" s="388" t="s">
        <v>350</v>
      </c>
      <c r="C167" s="395" t="s">
        <v>180</v>
      </c>
      <c r="D167" s="385">
        <v>1</v>
      </c>
      <c r="E167" s="386"/>
      <c r="F167" s="387">
        <f>D167*E167</f>
        <v>0</v>
      </c>
    </row>
    <row r="168" spans="1:6" ht="83.25" customHeight="1">
      <c r="A168" s="383" t="s">
        <v>164</v>
      </c>
      <c r="B168" s="396" t="s">
        <v>351</v>
      </c>
      <c r="C168" s="395" t="s">
        <v>180</v>
      </c>
      <c r="D168" s="385">
        <v>1</v>
      </c>
      <c r="E168" s="386"/>
      <c r="F168" s="387">
        <f>D168*E168</f>
        <v>0</v>
      </c>
    </row>
    <row r="169" spans="1:6" ht="89.25">
      <c r="A169" s="383" t="s">
        <v>166</v>
      </c>
      <c r="B169" s="388" t="s">
        <v>352</v>
      </c>
      <c r="C169" s="395" t="s">
        <v>180</v>
      </c>
      <c r="D169" s="385">
        <v>1</v>
      </c>
      <c r="E169" s="386"/>
      <c r="F169" s="387">
        <f>D169*E169</f>
        <v>0</v>
      </c>
    </row>
    <row r="170" spans="1:6" ht="12.75">
      <c r="A170" s="389"/>
      <c r="B170" s="388"/>
      <c r="C170" s="428"/>
      <c r="D170" s="381"/>
      <c r="E170" s="408"/>
      <c r="F170" s="407"/>
    </row>
    <row r="171" spans="1:6" ht="12.75">
      <c r="A171" s="389"/>
      <c r="B171" s="469" t="s">
        <v>353</v>
      </c>
      <c r="C171" s="470"/>
      <c r="D171" s="470"/>
      <c r="E171" s="471"/>
      <c r="F171" s="391">
        <f>SUM(F167:F169)</f>
        <v>0</v>
      </c>
    </row>
    <row r="172" spans="1:6" ht="12.75">
      <c r="A172" s="389"/>
      <c r="B172" s="469"/>
      <c r="C172" s="470"/>
      <c r="D172" s="470"/>
      <c r="E172" s="471"/>
      <c r="F172" s="391"/>
    </row>
    <row r="173" spans="1:6" ht="12.75">
      <c r="A173" s="378" t="s">
        <v>354</v>
      </c>
      <c r="B173" s="392" t="s">
        <v>292</v>
      </c>
      <c r="C173" s="393"/>
      <c r="D173" s="381"/>
      <c r="E173" s="394"/>
      <c r="F173" s="374"/>
    </row>
    <row r="174" spans="1:6" ht="38.25">
      <c r="A174" s="383" t="s">
        <v>161</v>
      </c>
      <c r="B174" s="388" t="s">
        <v>355</v>
      </c>
      <c r="C174" s="395" t="s">
        <v>180</v>
      </c>
      <c r="D174" s="385">
        <v>1</v>
      </c>
      <c r="E174" s="386"/>
      <c r="F174" s="387">
        <f>D174*E174</f>
        <v>0</v>
      </c>
    </row>
    <row r="175" spans="1:6" ht="63.75">
      <c r="A175" s="383" t="s">
        <v>164</v>
      </c>
      <c r="B175" s="388" t="s">
        <v>356</v>
      </c>
      <c r="C175" s="395" t="s">
        <v>180</v>
      </c>
      <c r="D175" s="385">
        <v>1</v>
      </c>
      <c r="E175" s="386"/>
      <c r="F175" s="387">
        <f>D175*E175</f>
        <v>0</v>
      </c>
    </row>
    <row r="176" spans="1:6" ht="12.75">
      <c r="A176" s="389"/>
      <c r="B176" s="388"/>
      <c r="C176" s="428"/>
      <c r="D176" s="381"/>
      <c r="E176" s="408"/>
      <c r="F176" s="407"/>
    </row>
    <row r="177" spans="1:6" ht="12.75">
      <c r="A177" s="389"/>
      <c r="B177" s="469" t="s">
        <v>357</v>
      </c>
      <c r="C177" s="470"/>
      <c r="D177" s="470"/>
      <c r="E177" s="471"/>
      <c r="F177" s="391">
        <f>SUM(F174:F175)</f>
        <v>0</v>
      </c>
    </row>
    <row r="178" spans="1:6" ht="12.75">
      <c r="A178" s="389"/>
      <c r="B178" s="390"/>
      <c r="C178" s="390"/>
      <c r="D178" s="390"/>
      <c r="E178" s="390"/>
      <c r="F178" s="391"/>
    </row>
    <row r="179" spans="1:6" ht="12.75">
      <c r="A179" s="378" t="s">
        <v>358</v>
      </c>
      <c r="B179" s="478" t="s">
        <v>298</v>
      </c>
      <c r="C179" s="467"/>
      <c r="D179" s="467"/>
      <c r="E179" s="468"/>
      <c r="F179" s="374"/>
    </row>
    <row r="180" spans="1:6" ht="89.25">
      <c r="A180" s="383" t="s">
        <v>161</v>
      </c>
      <c r="B180" s="388" t="s">
        <v>359</v>
      </c>
      <c r="C180" s="385" t="s">
        <v>163</v>
      </c>
      <c r="D180" s="385">
        <v>80</v>
      </c>
      <c r="E180" s="386"/>
      <c r="F180" s="387">
        <f aca="true" t="shared" si="9" ref="F180:F185">D180*E180</f>
        <v>0</v>
      </c>
    </row>
    <row r="181" spans="1:6" ht="51">
      <c r="A181" s="383" t="s">
        <v>164</v>
      </c>
      <c r="B181" s="388" t="s">
        <v>360</v>
      </c>
      <c r="C181" s="385" t="s">
        <v>163</v>
      </c>
      <c r="D181" s="385">
        <v>50</v>
      </c>
      <c r="E181" s="386"/>
      <c r="F181" s="387">
        <f t="shared" si="9"/>
        <v>0</v>
      </c>
    </row>
    <row r="182" spans="1:6" ht="25.5">
      <c r="A182" s="383" t="s">
        <v>166</v>
      </c>
      <c r="B182" s="388" t="s">
        <v>361</v>
      </c>
      <c r="C182" s="385" t="s">
        <v>24</v>
      </c>
      <c r="D182" s="385">
        <v>24</v>
      </c>
      <c r="E182" s="386"/>
      <c r="F182" s="387">
        <f t="shared" si="9"/>
        <v>0</v>
      </c>
    </row>
    <row r="183" spans="1:6" ht="25.5">
      <c r="A183" s="383" t="s">
        <v>168</v>
      </c>
      <c r="B183" s="388" t="s">
        <v>362</v>
      </c>
      <c r="C183" s="385" t="s">
        <v>163</v>
      </c>
      <c r="D183" s="385">
        <v>40</v>
      </c>
      <c r="E183" s="386"/>
      <c r="F183" s="387">
        <f t="shared" si="9"/>
        <v>0</v>
      </c>
    </row>
    <row r="184" spans="1:6" ht="63.75">
      <c r="A184" s="383" t="s">
        <v>170</v>
      </c>
      <c r="B184" s="388" t="s">
        <v>363</v>
      </c>
      <c r="C184" s="385" t="s">
        <v>304</v>
      </c>
      <c r="D184" s="385">
        <v>1</v>
      </c>
      <c r="E184" s="386"/>
      <c r="F184" s="387">
        <f t="shared" si="9"/>
        <v>0</v>
      </c>
    </row>
    <row r="185" spans="1:6" ht="51">
      <c r="A185" s="383" t="s">
        <v>172</v>
      </c>
      <c r="B185" s="388" t="s">
        <v>364</v>
      </c>
      <c r="C185" s="385" t="s">
        <v>163</v>
      </c>
      <c r="D185" s="385">
        <v>20</v>
      </c>
      <c r="E185" s="386"/>
      <c r="F185" s="387">
        <f t="shared" si="9"/>
        <v>0</v>
      </c>
    </row>
    <row r="186" spans="1:6" ht="12.75">
      <c r="A186" s="383"/>
      <c r="B186" s="388"/>
      <c r="C186" s="385"/>
      <c r="D186" s="385"/>
      <c r="E186" s="386"/>
      <c r="F186" s="387"/>
    </row>
    <row r="187" spans="1:6" ht="12.75">
      <c r="A187" s="466"/>
      <c r="B187" s="466" t="s">
        <v>305</v>
      </c>
      <c r="C187" s="467"/>
      <c r="D187" s="467"/>
      <c r="E187" s="468"/>
      <c r="F187" s="391">
        <f>SUM(F180:F185)</f>
        <v>0</v>
      </c>
    </row>
    <row r="188" spans="1:6" ht="12.75">
      <c r="A188" s="401"/>
      <c r="B188" s="402"/>
      <c r="C188" s="402"/>
      <c r="D188" s="402"/>
      <c r="E188" s="402"/>
      <c r="F188" s="391"/>
    </row>
    <row r="189" spans="1:6" ht="12.75" customHeight="1">
      <c r="A189" s="378" t="s">
        <v>365</v>
      </c>
      <c r="B189" s="469" t="s">
        <v>307</v>
      </c>
      <c r="C189" s="470"/>
      <c r="D189" s="470"/>
      <c r="E189" s="471"/>
      <c r="F189" s="374"/>
    </row>
    <row r="190" spans="1:6" ht="51">
      <c r="A190" s="383" t="s">
        <v>161</v>
      </c>
      <c r="B190" s="388" t="s">
        <v>366</v>
      </c>
      <c r="C190" s="385" t="s">
        <v>24</v>
      </c>
      <c r="D190" s="385">
        <v>1</v>
      </c>
      <c r="E190" s="386"/>
      <c r="F190" s="387">
        <f>D190*E190</f>
        <v>0</v>
      </c>
    </row>
    <row r="191" spans="1:6" ht="63.75">
      <c r="A191" s="383" t="s">
        <v>164</v>
      </c>
      <c r="B191" s="388" t="s">
        <v>367</v>
      </c>
      <c r="C191" s="385" t="s">
        <v>24</v>
      </c>
      <c r="D191" s="385">
        <v>1</v>
      </c>
      <c r="E191" s="386"/>
      <c r="F191" s="387">
        <f>D191*E191</f>
        <v>0</v>
      </c>
    </row>
    <row r="192" spans="1:6" ht="38.25">
      <c r="A192" s="383" t="s">
        <v>166</v>
      </c>
      <c r="B192" s="388" t="s">
        <v>368</v>
      </c>
      <c r="C192" s="385" t="s">
        <v>24</v>
      </c>
      <c r="D192" s="385">
        <v>1</v>
      </c>
      <c r="E192" s="386"/>
      <c r="F192" s="387">
        <f>D192*E192</f>
        <v>0</v>
      </c>
    </row>
    <row r="193" spans="1:6" ht="63.75">
      <c r="A193" s="383" t="s">
        <v>168</v>
      </c>
      <c r="B193" s="388" t="s">
        <v>369</v>
      </c>
      <c r="C193" s="385" t="s">
        <v>163</v>
      </c>
      <c r="D193" s="385">
        <v>10</v>
      </c>
      <c r="E193" s="386"/>
      <c r="F193" s="387">
        <f>D193*E193</f>
        <v>0</v>
      </c>
    </row>
    <row r="194" spans="1:6" ht="12.75">
      <c r="A194" s="389"/>
      <c r="B194" s="388"/>
      <c r="C194" s="381"/>
      <c r="D194" s="381"/>
      <c r="E194" s="408"/>
      <c r="F194" s="407"/>
    </row>
    <row r="195" spans="1:6" ht="12.75" customHeight="1">
      <c r="A195" s="389"/>
      <c r="B195" s="469" t="s">
        <v>314</v>
      </c>
      <c r="C195" s="470"/>
      <c r="D195" s="470"/>
      <c r="E195" s="471"/>
      <c r="F195" s="391">
        <f>SUM(F190:F193)</f>
        <v>0</v>
      </c>
    </row>
    <row r="196" spans="1:6" ht="12.75">
      <c r="A196" s="389"/>
      <c r="B196" s="390"/>
      <c r="C196" s="390"/>
      <c r="D196" s="390"/>
      <c r="E196" s="390"/>
      <c r="F196" s="391"/>
    </row>
    <row r="197" spans="1:6" ht="12.75">
      <c r="A197" s="378" t="s">
        <v>370</v>
      </c>
      <c r="B197" s="469" t="s">
        <v>371</v>
      </c>
      <c r="C197" s="470"/>
      <c r="D197" s="470"/>
      <c r="E197" s="471"/>
      <c r="F197" s="374"/>
    </row>
    <row r="198" spans="1:6" ht="38.25">
      <c r="A198" s="383" t="s">
        <v>161</v>
      </c>
      <c r="B198" s="388" t="s">
        <v>372</v>
      </c>
      <c r="C198" s="385" t="s">
        <v>180</v>
      </c>
      <c r="D198" s="385">
        <v>1</v>
      </c>
      <c r="E198" s="386"/>
      <c r="F198" s="387">
        <f>D198*E198</f>
        <v>0</v>
      </c>
    </row>
    <row r="199" spans="1:6" ht="38.25">
      <c r="A199" s="383" t="s">
        <v>164</v>
      </c>
      <c r="B199" s="388" t="s">
        <v>373</v>
      </c>
      <c r="C199" s="385" t="s">
        <v>24</v>
      </c>
      <c r="D199" s="385">
        <v>2</v>
      </c>
      <c r="E199" s="386"/>
      <c r="F199" s="387">
        <f>D199*E199</f>
        <v>0</v>
      </c>
    </row>
    <row r="200" spans="1:6" ht="25.5">
      <c r="A200" s="383" t="s">
        <v>166</v>
      </c>
      <c r="B200" s="388" t="s">
        <v>374</v>
      </c>
      <c r="C200" s="385" t="s">
        <v>180</v>
      </c>
      <c r="D200" s="385">
        <v>1</v>
      </c>
      <c r="E200" s="386"/>
      <c r="F200" s="387">
        <f>D200*E200</f>
        <v>0</v>
      </c>
    </row>
    <row r="201" spans="1:6" ht="12.75">
      <c r="A201" s="383"/>
      <c r="B201" s="388"/>
      <c r="C201" s="385"/>
      <c r="D201" s="385"/>
      <c r="E201" s="386"/>
      <c r="F201" s="387"/>
    </row>
    <row r="202" spans="1:6" ht="12.75">
      <c r="A202" s="389"/>
      <c r="B202" s="469" t="s">
        <v>375</v>
      </c>
      <c r="C202" s="470"/>
      <c r="D202" s="470"/>
      <c r="E202" s="471"/>
      <c r="F202" s="391">
        <f>SUM(F198:F200)</f>
        <v>0</v>
      </c>
    </row>
    <row r="203" spans="1:6" ht="12.75">
      <c r="A203" s="389"/>
      <c r="B203" s="390"/>
      <c r="C203" s="390"/>
      <c r="D203" s="390"/>
      <c r="E203" s="390"/>
      <c r="F203" s="391"/>
    </row>
    <row r="204" spans="1:6" ht="12.75">
      <c r="A204" s="403" t="s">
        <v>376</v>
      </c>
      <c r="B204" s="400" t="s">
        <v>322</v>
      </c>
      <c r="C204" s="406"/>
      <c r="D204" s="406"/>
      <c r="E204" s="406"/>
      <c r="F204" s="374"/>
    </row>
    <row r="205" spans="1:6" ht="12.75">
      <c r="A205" s="403"/>
      <c r="B205" s="404" t="s">
        <v>377</v>
      </c>
      <c r="C205" s="381"/>
      <c r="D205" s="405"/>
      <c r="E205" s="406"/>
      <c r="F205" s="374"/>
    </row>
    <row r="206" spans="1:8" ht="14.25">
      <c r="A206" s="389" t="s">
        <v>161</v>
      </c>
      <c r="B206" s="384" t="s">
        <v>378</v>
      </c>
      <c r="C206" s="381" t="s">
        <v>163</v>
      </c>
      <c r="D206" s="381">
        <v>40</v>
      </c>
      <c r="E206" s="386"/>
      <c r="F206" s="407">
        <f>D206*E206</f>
        <v>0</v>
      </c>
      <c r="H206" s="429"/>
    </row>
    <row r="207" spans="1:8" ht="14.25">
      <c r="A207" s="389" t="s">
        <v>164</v>
      </c>
      <c r="B207" s="384" t="s">
        <v>379</v>
      </c>
      <c r="C207" s="381" t="s">
        <v>163</v>
      </c>
      <c r="D207" s="381">
        <v>40</v>
      </c>
      <c r="E207" s="386"/>
      <c r="F207" s="407">
        <f>D207*E207</f>
        <v>0</v>
      </c>
      <c r="H207" s="429"/>
    </row>
    <row r="208" spans="1:8" ht="14.25">
      <c r="A208" s="389" t="s">
        <v>166</v>
      </c>
      <c r="B208" s="384" t="s">
        <v>380</v>
      </c>
      <c r="C208" s="381" t="s">
        <v>163</v>
      </c>
      <c r="D208" s="381">
        <v>20</v>
      </c>
      <c r="E208" s="386"/>
      <c r="F208" s="407">
        <f>D208*E208</f>
        <v>0</v>
      </c>
      <c r="H208" s="429"/>
    </row>
    <row r="209" spans="1:8" ht="12.75">
      <c r="A209" s="409">
        <v>4</v>
      </c>
      <c r="B209" s="384" t="s">
        <v>381</v>
      </c>
      <c r="C209" s="381" t="s">
        <v>180</v>
      </c>
      <c r="D209" s="381">
        <v>5</v>
      </c>
      <c r="E209" s="386"/>
      <c r="F209" s="407">
        <f>D209*E209</f>
        <v>0</v>
      </c>
      <c r="H209" s="429"/>
    </row>
    <row r="210" spans="1:8" ht="12.75">
      <c r="A210" s="409"/>
      <c r="B210" s="384"/>
      <c r="C210" s="381"/>
      <c r="D210" s="381"/>
      <c r="E210" s="386"/>
      <c r="F210" s="407"/>
      <c r="H210" s="429"/>
    </row>
    <row r="211" spans="1:6" ht="12.75">
      <c r="A211" s="409"/>
      <c r="B211" s="469" t="s">
        <v>382</v>
      </c>
      <c r="C211" s="470"/>
      <c r="D211" s="470"/>
      <c r="E211" s="471"/>
      <c r="F211" s="391">
        <f>SUM(F206:F209)</f>
        <v>0</v>
      </c>
    </row>
    <row r="212" spans="1:6" ht="12.75">
      <c r="A212" s="409"/>
      <c r="B212" s="390"/>
      <c r="C212" s="390"/>
      <c r="D212" s="390"/>
      <c r="E212" s="390"/>
      <c r="F212" s="391"/>
    </row>
    <row r="213" spans="1:6" s="1" customFormat="1" ht="12.75">
      <c r="A213" s="472"/>
      <c r="B213" s="489" t="s">
        <v>383</v>
      </c>
      <c r="C213" s="375"/>
      <c r="D213" s="411"/>
      <c r="E213" s="411"/>
      <c r="F213" s="412"/>
    </row>
    <row r="214" spans="1:6" ht="12.75">
      <c r="A214" s="413"/>
      <c r="B214" s="414"/>
      <c r="C214" s="414"/>
      <c r="D214" s="414"/>
      <c r="E214" s="414"/>
      <c r="F214" s="415"/>
    </row>
    <row r="215" spans="1:6" ht="12.75">
      <c r="A215" s="413" t="s">
        <v>338</v>
      </c>
      <c r="B215" s="416" t="s">
        <v>160</v>
      </c>
      <c r="C215" s="414"/>
      <c r="D215" s="414"/>
      <c r="E215" s="414"/>
      <c r="F215" s="415">
        <f>+F164</f>
        <v>0</v>
      </c>
    </row>
    <row r="216" spans="1:6" ht="12.75">
      <c r="A216" s="413" t="s">
        <v>348</v>
      </c>
      <c r="B216" s="417" t="s">
        <v>349</v>
      </c>
      <c r="C216" s="414"/>
      <c r="D216" s="414"/>
      <c r="E216" s="414"/>
      <c r="F216" s="415">
        <f>+F171</f>
        <v>0</v>
      </c>
    </row>
    <row r="217" spans="1:6" ht="12.75">
      <c r="A217" s="413" t="s">
        <v>354</v>
      </c>
      <c r="B217" s="417" t="s">
        <v>292</v>
      </c>
      <c r="C217" s="414"/>
      <c r="D217" s="414"/>
      <c r="E217" s="414"/>
      <c r="F217" s="415">
        <f>+F177</f>
        <v>0</v>
      </c>
    </row>
    <row r="218" spans="1:6" ht="12.75">
      <c r="A218" s="413" t="s">
        <v>358</v>
      </c>
      <c r="B218" s="460" t="s">
        <v>298</v>
      </c>
      <c r="C218" s="461"/>
      <c r="D218" s="461"/>
      <c r="E218" s="462"/>
      <c r="F218" s="415">
        <f>+F187</f>
        <v>0</v>
      </c>
    </row>
    <row r="219" spans="1:6" ht="12.75" customHeight="1">
      <c r="A219" s="413" t="s">
        <v>365</v>
      </c>
      <c r="B219" s="463" t="s">
        <v>307</v>
      </c>
      <c r="C219" s="464"/>
      <c r="D219" s="464"/>
      <c r="E219" s="465"/>
      <c r="F219" s="415">
        <f>+F195</f>
        <v>0</v>
      </c>
    </row>
    <row r="220" spans="1:6" ht="12.75">
      <c r="A220" s="413" t="s">
        <v>370</v>
      </c>
      <c r="B220" s="463" t="s">
        <v>316</v>
      </c>
      <c r="C220" s="464"/>
      <c r="D220" s="464"/>
      <c r="E220" s="465"/>
      <c r="F220" s="415">
        <f>+F202</f>
        <v>0</v>
      </c>
    </row>
    <row r="221" spans="1:6" ht="12.75">
      <c r="A221" s="413" t="s">
        <v>376</v>
      </c>
      <c r="B221" s="460" t="s">
        <v>322</v>
      </c>
      <c r="C221" s="461"/>
      <c r="D221" s="461"/>
      <c r="E221" s="462"/>
      <c r="F221" s="415">
        <f>+F211</f>
        <v>0</v>
      </c>
    </row>
    <row r="222" spans="1:6" ht="12.75">
      <c r="A222" s="466"/>
      <c r="B222" s="467" t="s">
        <v>384</v>
      </c>
      <c r="C222" s="467"/>
      <c r="D222" s="467"/>
      <c r="E222" s="468"/>
      <c r="F222" s="391">
        <f>+SUM(F215:F221)</f>
        <v>0</v>
      </c>
    </row>
    <row r="223" spans="1:6" ht="12.75">
      <c r="A223" s="401"/>
      <c r="B223" s="488"/>
      <c r="C223" s="402"/>
      <c r="D223" s="402"/>
      <c r="E223" s="402"/>
      <c r="F223" s="391"/>
    </row>
    <row r="224" spans="1:6" s="1" customFormat="1" ht="12.75">
      <c r="A224" s="472"/>
      <c r="B224" s="472" t="s">
        <v>385</v>
      </c>
      <c r="C224" s="375"/>
      <c r="D224" s="376"/>
      <c r="E224" s="376"/>
      <c r="F224" s="377"/>
    </row>
    <row r="225" spans="1:6" ht="12.75">
      <c r="A225" s="409"/>
      <c r="B225" s="404"/>
      <c r="C225" s="381"/>
      <c r="D225" s="381"/>
      <c r="E225" s="427"/>
      <c r="F225" s="374"/>
    </row>
    <row r="226" spans="1:6" ht="12.75">
      <c r="A226" s="383" t="s">
        <v>161</v>
      </c>
      <c r="B226" s="388" t="s">
        <v>400</v>
      </c>
      <c r="C226" s="385" t="s">
        <v>180</v>
      </c>
      <c r="D226" s="430">
        <v>1</v>
      </c>
      <c r="E226" s="386"/>
      <c r="F226" s="387">
        <f>D226*E226</f>
        <v>0</v>
      </c>
    </row>
    <row r="227" spans="1:6" ht="12.75">
      <c r="A227" s="383" t="s">
        <v>164</v>
      </c>
      <c r="B227" s="388" t="s">
        <v>386</v>
      </c>
      <c r="C227" s="385" t="s">
        <v>304</v>
      </c>
      <c r="D227" s="385">
        <v>1</v>
      </c>
      <c r="E227" s="386"/>
      <c r="F227" s="387">
        <f aca="true" t="shared" si="10" ref="F227:F233">D227*E227</f>
        <v>0</v>
      </c>
    </row>
    <row r="228" spans="1:6" ht="51">
      <c r="A228" s="383" t="s">
        <v>166</v>
      </c>
      <c r="B228" s="388" t="s">
        <v>387</v>
      </c>
      <c r="C228" s="385" t="s">
        <v>180</v>
      </c>
      <c r="D228" s="385">
        <v>1</v>
      </c>
      <c r="E228" s="386"/>
      <c r="F228" s="387">
        <f t="shared" si="10"/>
        <v>0</v>
      </c>
    </row>
    <row r="229" spans="1:6" ht="12.75">
      <c r="A229" s="383" t="s">
        <v>168</v>
      </c>
      <c r="B229" s="388" t="s">
        <v>388</v>
      </c>
      <c r="C229" s="385" t="s">
        <v>304</v>
      </c>
      <c r="D229" s="385">
        <v>1</v>
      </c>
      <c r="E229" s="386"/>
      <c r="F229" s="387">
        <f t="shared" si="10"/>
        <v>0</v>
      </c>
    </row>
    <row r="230" spans="1:6" ht="25.5">
      <c r="A230" s="383" t="s">
        <v>170</v>
      </c>
      <c r="B230" s="388" t="s">
        <v>389</v>
      </c>
      <c r="C230" s="385" t="s">
        <v>180</v>
      </c>
      <c r="D230" s="385">
        <v>1</v>
      </c>
      <c r="E230" s="386"/>
      <c r="F230" s="387">
        <f t="shared" si="10"/>
        <v>0</v>
      </c>
    </row>
    <row r="231" spans="1:6" ht="38.25">
      <c r="A231" s="383" t="s">
        <v>172</v>
      </c>
      <c r="B231" s="388" t="s">
        <v>390</v>
      </c>
      <c r="C231" s="385" t="s">
        <v>180</v>
      </c>
      <c r="D231" s="385">
        <v>1</v>
      </c>
      <c r="E231" s="386"/>
      <c r="F231" s="387">
        <f t="shared" si="10"/>
        <v>0</v>
      </c>
    </row>
    <row r="232" spans="1:6" ht="38.25">
      <c r="A232" s="383" t="s">
        <v>174</v>
      </c>
      <c r="B232" s="388" t="s">
        <v>391</v>
      </c>
      <c r="C232" s="385" t="s">
        <v>180</v>
      </c>
      <c r="D232" s="430">
        <v>1</v>
      </c>
      <c r="E232" s="386"/>
      <c r="F232" s="387">
        <f t="shared" si="10"/>
        <v>0</v>
      </c>
    </row>
    <row r="233" spans="1:6" ht="38.25">
      <c r="A233" s="383" t="s">
        <v>226</v>
      </c>
      <c r="B233" s="388" t="s">
        <v>392</v>
      </c>
      <c r="C233" s="385" t="s">
        <v>304</v>
      </c>
      <c r="D233" s="385">
        <v>1</v>
      </c>
      <c r="E233" s="386"/>
      <c r="F233" s="387">
        <f t="shared" si="10"/>
        <v>0</v>
      </c>
    </row>
    <row r="234" spans="1:6" ht="12.75">
      <c r="A234" s="466"/>
      <c r="B234" s="466" t="s">
        <v>393</v>
      </c>
      <c r="C234" s="467"/>
      <c r="D234" s="467"/>
      <c r="E234" s="468"/>
      <c r="F234" s="391">
        <f>SUM(F226:F233)</f>
        <v>0</v>
      </c>
    </row>
    <row r="235" spans="1:6" ht="12.75">
      <c r="A235" s="409"/>
      <c r="B235" s="404"/>
      <c r="C235" s="381"/>
      <c r="D235" s="381"/>
      <c r="E235" s="427"/>
      <c r="F235" s="374"/>
    </row>
    <row r="236" spans="1:6" ht="19.5" customHeight="1">
      <c r="A236" s="485"/>
      <c r="B236" s="485" t="s">
        <v>394</v>
      </c>
      <c r="C236" s="486"/>
      <c r="D236" s="486"/>
      <c r="E236" s="486"/>
      <c r="F236" s="487"/>
    </row>
    <row r="237" spans="1:6" ht="12" customHeight="1">
      <c r="A237" s="431"/>
      <c r="B237" s="432"/>
      <c r="C237" s="433"/>
      <c r="D237" s="433"/>
      <c r="E237" s="434"/>
      <c r="F237" s="435"/>
    </row>
    <row r="238" spans="1:6" ht="19.5" customHeight="1">
      <c r="A238" s="436" t="s">
        <v>96</v>
      </c>
      <c r="B238" s="437" t="s">
        <v>395</v>
      </c>
      <c r="C238" s="437"/>
      <c r="D238" s="432"/>
      <c r="E238" s="438"/>
      <c r="F238" s="439">
        <f>F149</f>
        <v>0</v>
      </c>
    </row>
    <row r="239" spans="1:6" ht="19.5" customHeight="1">
      <c r="A239" s="436" t="s">
        <v>97</v>
      </c>
      <c r="B239" s="437" t="s">
        <v>396</v>
      </c>
      <c r="C239" s="437"/>
      <c r="D239" s="432"/>
      <c r="E239" s="438"/>
      <c r="F239" s="439">
        <f>F222</f>
        <v>0</v>
      </c>
    </row>
    <row r="240" spans="1:6" ht="19.5" customHeight="1">
      <c r="A240" s="436" t="s">
        <v>397</v>
      </c>
      <c r="B240" s="437" t="s">
        <v>398</v>
      </c>
      <c r="C240" s="437"/>
      <c r="D240" s="432"/>
      <c r="E240" s="438"/>
      <c r="F240" s="439">
        <f>F234</f>
        <v>0</v>
      </c>
    </row>
    <row r="241" spans="1:6" ht="12" customHeight="1">
      <c r="A241" s="440"/>
      <c r="B241" s="441"/>
      <c r="C241" s="441"/>
      <c r="D241" s="441"/>
      <c r="E241" s="441"/>
      <c r="F241" s="442"/>
    </row>
    <row r="242" spans="1:6" ht="19.5" customHeight="1" thickBot="1">
      <c r="A242" s="443"/>
      <c r="B242" s="457" t="s">
        <v>399</v>
      </c>
      <c r="C242" s="458"/>
      <c r="D242" s="459"/>
      <c r="E242" s="491"/>
      <c r="F242" s="492">
        <f>SUM(F238:F241)</f>
        <v>0</v>
      </c>
    </row>
    <row r="243" spans="1:6" ht="12.75">
      <c r="A243" s="444"/>
      <c r="B243" s="445"/>
      <c r="C243" s="446"/>
      <c r="D243" s="446"/>
      <c r="E243" s="447"/>
      <c r="F243" s="448"/>
    </row>
  </sheetData>
  <sheetProtection/>
  <mergeCells count="4">
    <mergeCell ref="B2:B3"/>
    <mergeCell ref="D2:D3"/>
    <mergeCell ref="E2:E3"/>
    <mergeCell ref="F2: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J33"/>
  <sheetViews>
    <sheetView tabSelected="1" zoomScalePageLayoutView="0" workbookViewId="0" topLeftCell="A1">
      <selection activeCell="B16" sqref="B16"/>
    </sheetView>
  </sheetViews>
  <sheetFormatPr defaultColWidth="7.8515625" defaultRowHeight="12.75"/>
  <cols>
    <col min="1" max="1" width="7.8515625" style="1" customWidth="1"/>
    <col min="2" max="2" width="72.140625" style="1" bestFit="1" customWidth="1"/>
    <col min="3" max="3" width="21.57421875" style="1" customWidth="1"/>
    <col min="4" max="4" width="7.8515625" style="1" customWidth="1"/>
    <col min="5" max="5" width="12.7109375" style="1" bestFit="1" customWidth="1"/>
    <col min="6" max="16384" width="7.8515625" style="1" customWidth="1"/>
  </cols>
  <sheetData>
    <row r="2" ht="12.75" customHeight="1"/>
    <row r="3" spans="2:10" ht="12.75">
      <c r="B3" s="358" t="s">
        <v>403</v>
      </c>
      <c r="C3" s="358"/>
      <c r="D3" s="358"/>
      <c r="E3" s="358"/>
      <c r="F3" s="358"/>
      <c r="G3" s="358"/>
      <c r="H3" s="358"/>
      <c r="I3" s="358"/>
      <c r="J3" s="358"/>
    </row>
    <row r="4" spans="2:10" ht="12.75">
      <c r="B4" s="358"/>
      <c r="C4" s="358"/>
      <c r="D4" s="358"/>
      <c r="E4" s="358"/>
      <c r="F4" s="358"/>
      <c r="G4" s="358"/>
      <c r="H4" s="358"/>
      <c r="I4" s="358"/>
      <c r="J4" s="358"/>
    </row>
    <row r="5" spans="2:10" s="289" customFormat="1" ht="30">
      <c r="B5" s="498" t="s">
        <v>404</v>
      </c>
      <c r="C5" s="499"/>
      <c r="E5" s="358"/>
      <c r="F5" s="358"/>
      <c r="G5" s="358"/>
      <c r="H5" s="358"/>
      <c r="I5" s="358"/>
      <c r="J5" s="358"/>
    </row>
    <row r="6" spans="2:10" s="147" customFormat="1" ht="19.5" customHeight="1">
      <c r="B6" s="496" t="str">
        <f>+'Novosadska KAN'!B5</f>
        <v>A.  FEKALNA KANALIZACIJA NOVOSADSKA ULICA DO RŠ-NOV7</v>
      </c>
      <c r="C6" s="500">
        <f>+'Novosadska KAN'!F134</f>
        <v>0</v>
      </c>
      <c r="E6" s="358"/>
      <c r="F6" s="358"/>
      <c r="G6" s="358"/>
      <c r="H6" s="358"/>
      <c r="I6" s="358"/>
      <c r="J6" s="358"/>
    </row>
    <row r="7" spans="2:10" s="147" customFormat="1" ht="19.5" customHeight="1">
      <c r="B7" s="496" t="str">
        <f>+'Novosadska CS'!B4</f>
        <v>B.  CRPNA STANICA - GRAĐEVINSKI DEO</v>
      </c>
      <c r="C7" s="500">
        <f>+'Novosadska CS'!F96</f>
        <v>0</v>
      </c>
      <c r="E7" s="358"/>
      <c r="F7" s="358"/>
      <c r="G7" s="358"/>
      <c r="H7" s="358"/>
      <c r="I7" s="358"/>
      <c r="J7" s="358"/>
    </row>
    <row r="8" spans="2:10" s="147" customFormat="1" ht="19.5" customHeight="1" thickBot="1">
      <c r="B8" s="497" t="str">
        <f>+'EE radovi CS'!B5</f>
        <v>C.  ELEKTROENERGETSKI RADOVI ZA OPREMANJE CRPNE STANICE</v>
      </c>
      <c r="C8" s="501">
        <f>+'EE radovi CS'!F242</f>
        <v>0</v>
      </c>
      <c r="E8" s="358"/>
      <c r="F8" s="358"/>
      <c r="G8" s="358"/>
      <c r="H8" s="358"/>
      <c r="I8" s="358"/>
      <c r="J8" s="358"/>
    </row>
    <row r="9" spans="2:10" ht="15.75" thickTop="1">
      <c r="B9" s="495" t="s">
        <v>405</v>
      </c>
      <c r="C9" s="502">
        <f>SUM(C6:C8)</f>
        <v>0</v>
      </c>
      <c r="E9" s="358"/>
      <c r="F9" s="358"/>
      <c r="G9" s="358"/>
      <c r="H9" s="358"/>
      <c r="I9" s="358"/>
      <c r="J9" s="358"/>
    </row>
    <row r="10" spans="2:10" ht="15">
      <c r="B10" s="290" t="s">
        <v>406</v>
      </c>
      <c r="C10" s="503">
        <f>+C9*0.2</f>
        <v>0</v>
      </c>
      <c r="E10" s="358"/>
      <c r="F10" s="358"/>
      <c r="G10" s="358"/>
      <c r="H10" s="358"/>
      <c r="I10" s="358"/>
      <c r="J10" s="358"/>
    </row>
    <row r="11" spans="2:10" ht="15">
      <c r="B11" s="290" t="s">
        <v>407</v>
      </c>
      <c r="C11" s="504">
        <f>+C9+C10</f>
        <v>0</v>
      </c>
      <c r="E11" s="358"/>
      <c r="F11" s="358"/>
      <c r="G11" s="358"/>
      <c r="H11" s="358"/>
      <c r="I11" s="358"/>
      <c r="J11" s="358"/>
    </row>
    <row r="12" spans="5:10" ht="12.75">
      <c r="E12" s="358"/>
      <c r="F12" s="358"/>
      <c r="G12" s="358"/>
      <c r="H12" s="358"/>
      <c r="I12" s="358"/>
      <c r="J12" s="358"/>
    </row>
    <row r="13" spans="6:10" ht="12.75">
      <c r="F13" s="358"/>
      <c r="G13" s="358"/>
      <c r="H13" s="358"/>
      <c r="I13" s="358"/>
      <c r="J13" s="358"/>
    </row>
    <row r="14" spans="3:10" ht="12.75">
      <c r="C14" s="289"/>
      <c r="D14" s="289"/>
      <c r="E14" s="358"/>
      <c r="F14" s="358"/>
      <c r="G14" s="358"/>
      <c r="H14" s="358"/>
      <c r="I14" s="358"/>
      <c r="J14" s="358"/>
    </row>
    <row r="15" spans="3:10" ht="12.75">
      <c r="C15" s="289"/>
      <c r="D15" s="289"/>
      <c r="E15" s="358"/>
      <c r="F15" s="358"/>
      <c r="G15" s="358"/>
      <c r="H15" s="358"/>
      <c r="I15" s="358"/>
      <c r="J15" s="358"/>
    </row>
    <row r="16" spans="3:10" ht="12.75">
      <c r="C16" s="289"/>
      <c r="D16" s="289"/>
      <c r="E16" s="358"/>
      <c r="F16" s="358"/>
      <c r="G16" s="358"/>
      <c r="H16" s="358"/>
      <c r="I16" s="358"/>
      <c r="J16" s="358"/>
    </row>
    <row r="17" spans="3:10" ht="12.75">
      <c r="C17" s="289"/>
      <c r="D17" s="289"/>
      <c r="E17" s="358"/>
      <c r="F17" s="358"/>
      <c r="G17" s="358"/>
      <c r="H17" s="358"/>
      <c r="I17" s="358"/>
      <c r="J17" s="358"/>
    </row>
    <row r="18" spans="3:10" ht="12.75">
      <c r="C18" s="289"/>
      <c r="D18" s="289"/>
      <c r="E18" s="358"/>
      <c r="F18" s="358"/>
      <c r="G18" s="358"/>
      <c r="H18" s="358"/>
      <c r="I18" s="358"/>
      <c r="J18" s="358"/>
    </row>
    <row r="19" spans="3:10" ht="12.75">
      <c r="C19" s="289"/>
      <c r="D19" s="289"/>
      <c r="E19" s="358"/>
      <c r="F19" s="358"/>
      <c r="G19" s="358"/>
      <c r="H19" s="358"/>
      <c r="I19" s="358"/>
      <c r="J19" s="358"/>
    </row>
    <row r="20" spans="3:10" ht="12.75">
      <c r="C20" s="289"/>
      <c r="D20" s="289"/>
      <c r="E20" s="358"/>
      <c r="F20" s="358"/>
      <c r="G20" s="358"/>
      <c r="H20" s="358"/>
      <c r="I20" s="358"/>
      <c r="J20" s="358"/>
    </row>
    <row r="21" spans="3:10" ht="12.75">
      <c r="C21" s="289"/>
      <c r="D21" s="289"/>
      <c r="E21" s="358"/>
      <c r="F21" s="358"/>
      <c r="G21" s="358"/>
      <c r="H21" s="358"/>
      <c r="I21" s="358"/>
      <c r="J21" s="358"/>
    </row>
    <row r="22" spans="3:10" ht="12.75">
      <c r="C22" s="289"/>
      <c r="D22" s="289"/>
      <c r="E22" s="358"/>
      <c r="F22" s="358"/>
      <c r="G22" s="358"/>
      <c r="H22" s="358"/>
      <c r="I22" s="358"/>
      <c r="J22" s="358"/>
    </row>
    <row r="23" spans="3:10" ht="12.75">
      <c r="C23" s="289"/>
      <c r="D23" s="289"/>
      <c r="E23" s="358"/>
      <c r="F23" s="358"/>
      <c r="G23" s="358"/>
      <c r="H23" s="358"/>
      <c r="I23" s="358"/>
      <c r="J23" s="358"/>
    </row>
    <row r="24" spans="3:10" ht="12.75">
      <c r="C24" s="289"/>
      <c r="D24" s="289"/>
      <c r="E24" s="358"/>
      <c r="F24" s="358"/>
      <c r="G24" s="358"/>
      <c r="H24" s="358"/>
      <c r="I24" s="358"/>
      <c r="J24" s="358"/>
    </row>
    <row r="25" spans="3:10" ht="12.75">
      <c r="C25" s="289"/>
      <c r="D25" s="289"/>
      <c r="E25" s="358"/>
      <c r="F25" s="358"/>
      <c r="G25" s="358"/>
      <c r="H25" s="358"/>
      <c r="I25" s="358"/>
      <c r="J25" s="358"/>
    </row>
    <row r="26" spans="3:4" ht="12.75">
      <c r="C26" s="289"/>
      <c r="D26" s="289"/>
    </row>
    <row r="27" spans="3:4" ht="12.75">
      <c r="C27" s="289"/>
      <c r="D27" s="289"/>
    </row>
    <row r="28" spans="3:4" ht="12.75">
      <c r="C28" s="289"/>
      <c r="D28" s="289"/>
    </row>
    <row r="29" spans="3:4" ht="12.75">
      <c r="C29" s="289"/>
      <c r="D29" s="289"/>
    </row>
    <row r="30" spans="3:4" ht="12.75">
      <c r="C30" s="289"/>
      <c r="D30" s="289"/>
    </row>
    <row r="31" spans="3:4" ht="12.75">
      <c r="C31" s="289"/>
      <c r="D31" s="289"/>
    </row>
    <row r="32" spans="3:4" ht="12.75">
      <c r="C32" s="289"/>
      <c r="D32" s="289"/>
    </row>
    <row r="33" spans="3:4" ht="12.75">
      <c r="C33" s="289"/>
      <c r="D33" s="289"/>
    </row>
  </sheetData>
  <sheetProtection/>
  <printOptions horizontalCentered="1"/>
  <pageMargins left="0.7480314960629921" right="0.7086614173228347" top="0.9448818897637796" bottom="0.7086614173228347" header="0.5118110236220472" footer="0.5118110236220472"/>
  <pageSetup firstPageNumber="46" useFirstPageNumber="1" horizontalDpi="600" verticalDpi="600" orientation="portrait" paperSize="9" scale="95"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CEKI</dc:creator>
  <cp:keywords/>
  <dc:description/>
  <cp:lastModifiedBy>Vodokanal Projekt</cp:lastModifiedBy>
  <cp:lastPrinted>2019-03-18T23:23:40Z</cp:lastPrinted>
  <dcterms:created xsi:type="dcterms:W3CDTF">2005-07-29T21:53:53Z</dcterms:created>
  <dcterms:modified xsi:type="dcterms:W3CDTF">2019-08-02T10:33:31Z</dcterms:modified>
  <cp:category/>
  <cp:version/>
  <cp:contentType/>
  <cp:contentStatus/>
</cp:coreProperties>
</file>